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hate.behramaj\Desktop\DOKUMENTE 2026\RAPORTE\RAPORTE FINANCIARE\JANAR-MARS 2026\"/>
    </mc:Choice>
  </mc:AlternateContent>
  <xr:revisionPtr revIDLastSave="0" documentId="13_ncr:1_{A86D58E3-836D-442B-82C1-4FD50A39514B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Tabela1.Buxheti Janar-Mars 2026" sheetId="4" r:id="rId1"/>
    <sheet name="Tab.2.Te hyrat vetanake " sheetId="6" r:id="rId2"/>
    <sheet name="Tab.3. THV sipas muajve" sheetId="7" r:id="rId3"/>
    <sheet name="Tab.4. Shpenzimet buxhetore" sheetId="8" r:id="rId4"/>
    <sheet name="Tab.4.1 Shpen.Janar-Mars " sheetId="9" r:id="rId5"/>
    <sheet name="5.Shp.sipas kodeve ekonomike" sheetId="5" r:id="rId6"/>
    <sheet name="5.1.Shpenzimet sipas drejtorive" sheetId="10" r:id="rId7"/>
  </sheets>
  <definedNames>
    <definedName name="_xlnm.Print_Area" localSheetId="5">'5.Shp.sipas kodeve ekonomike'!$A$1:$E$85</definedName>
    <definedName name="_xlnm.Print_Area" localSheetId="3">'Tab.4. Shpenzimet buxhetore'!$A$1:$H$27</definedName>
    <definedName name="_xlnm.Print_Area" localSheetId="4">'Tab.4.1 Shpen.Janar-Mars '!$A$1:$G$29</definedName>
    <definedName name="_xlnm.Print_Area" localSheetId="0">'Tabela1.Buxheti Janar-Mars 2026'!$A$1:$E$28</definedName>
  </definedNames>
  <calcPr calcId="191029"/>
</workbook>
</file>

<file path=xl/calcChain.xml><?xml version="1.0" encoding="utf-8"?>
<calcChain xmlns="http://schemas.openxmlformats.org/spreadsheetml/2006/main">
  <c r="G32" i="7" l="1"/>
  <c r="G31" i="7"/>
  <c r="E32" i="6"/>
  <c r="I32" i="6" l="1"/>
  <c r="H32" i="6"/>
  <c r="G32" i="6"/>
  <c r="E4" i="5" l="1"/>
  <c r="E5" i="5"/>
  <c r="E6" i="5"/>
  <c r="E7" i="5"/>
  <c r="E8" i="5"/>
  <c r="E9" i="5"/>
  <c r="E10" i="5"/>
  <c r="E11" i="5"/>
  <c r="E12" i="5"/>
  <c r="E13" i="5"/>
  <c r="E14" i="5"/>
  <c r="E15" i="5"/>
  <c r="E72" i="5"/>
  <c r="E73" i="5"/>
  <c r="E74" i="5"/>
  <c r="E75" i="5"/>
  <c r="E76" i="5"/>
  <c r="E77" i="5"/>
  <c r="E78" i="5"/>
  <c r="E79" i="5"/>
  <c r="E80" i="5"/>
  <c r="E81" i="5"/>
  <c r="E82" i="5"/>
  <c r="E83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7" i="4" l="1"/>
  <c r="C9" i="4" l="1"/>
  <c r="C7" i="4"/>
  <c r="C5" i="4"/>
  <c r="C4" i="4"/>
  <c r="C188" i="10" l="1"/>
  <c r="C14" i="10"/>
  <c r="C388" i="10"/>
  <c r="C389" i="10" s="1"/>
  <c r="C378" i="10"/>
  <c r="C379" i="10" s="1"/>
  <c r="C367" i="10"/>
  <c r="C359" i="10"/>
  <c r="C349" i="10"/>
  <c r="C347" i="10"/>
  <c r="C343" i="10"/>
  <c r="C328" i="10"/>
  <c r="C317" i="10"/>
  <c r="C310" i="10"/>
  <c r="C300" i="10"/>
  <c r="C298" i="10"/>
  <c r="C288" i="10"/>
  <c r="C285" i="10"/>
  <c r="C280" i="10"/>
  <c r="C270" i="10"/>
  <c r="C266" i="10"/>
  <c r="C250" i="10"/>
  <c r="C239" i="10"/>
  <c r="C240" i="10" s="1"/>
  <c r="C228" i="10"/>
  <c r="C224" i="10"/>
  <c r="C216" i="10"/>
  <c r="C205" i="10"/>
  <c r="C200" i="10"/>
  <c r="C190" i="10"/>
  <c r="C183" i="10"/>
  <c r="C173" i="10"/>
  <c r="C170" i="10"/>
  <c r="C160" i="10"/>
  <c r="C158" i="10"/>
  <c r="C147" i="10"/>
  <c r="C142" i="10"/>
  <c r="C137" i="10"/>
  <c r="C127" i="10"/>
  <c r="C122" i="10"/>
  <c r="C105" i="10"/>
  <c r="C93" i="10"/>
  <c r="C88" i="10"/>
  <c r="C78" i="10"/>
  <c r="C72" i="10"/>
  <c r="C61" i="10"/>
  <c r="C59" i="10"/>
  <c r="C50" i="10"/>
  <c r="C43" i="10"/>
  <c r="C32" i="10"/>
  <c r="C30" i="10"/>
  <c r="C318" i="10" l="1"/>
  <c r="C350" i="10"/>
  <c r="C301" i="10"/>
  <c r="C62" i="10"/>
  <c r="C271" i="10"/>
  <c r="C191" i="10"/>
  <c r="C206" i="10"/>
  <c r="C51" i="10"/>
  <c r="C148" i="10"/>
  <c r="C368" i="10"/>
  <c r="C128" i="10"/>
  <c r="C94" i="10"/>
  <c r="C229" i="10"/>
  <c r="C289" i="10"/>
  <c r="C79" i="10"/>
  <c r="C161" i="10"/>
  <c r="C174" i="10"/>
  <c r="C33" i="10"/>
  <c r="C390" i="10" l="1"/>
  <c r="E68" i="5" l="1"/>
  <c r="B23" i="9"/>
  <c r="B22" i="9"/>
  <c r="B21" i="9"/>
  <c r="B20" i="9"/>
  <c r="C7" i="9"/>
  <c r="B7" i="9"/>
  <c r="H3" i="8"/>
  <c r="H8" i="8" l="1"/>
  <c r="E8" i="8"/>
  <c r="C8" i="8"/>
  <c r="I33" i="6"/>
  <c r="I31" i="6"/>
  <c r="I30" i="6"/>
  <c r="I28" i="6"/>
  <c r="I27" i="6"/>
  <c r="I26" i="6"/>
  <c r="I25" i="6"/>
  <c r="I24" i="6"/>
  <c r="I23" i="6"/>
  <c r="I22" i="6"/>
  <c r="I21" i="6"/>
  <c r="I20" i="6"/>
  <c r="I19" i="6"/>
  <c r="I18" i="6"/>
  <c r="I17" i="6"/>
  <c r="I29" i="6"/>
  <c r="I16" i="6"/>
  <c r="I15" i="6"/>
  <c r="I14" i="6"/>
  <c r="I13" i="6"/>
  <c r="I12" i="6"/>
  <c r="I11" i="6"/>
  <c r="I10" i="6"/>
  <c r="I9" i="6"/>
  <c r="I8" i="6"/>
  <c r="I7" i="6"/>
  <c r="I6" i="6"/>
  <c r="I5" i="6"/>
  <c r="H33" i="6"/>
  <c r="H31" i="6"/>
  <c r="H30" i="6"/>
  <c r="H28" i="6"/>
  <c r="H27" i="6"/>
  <c r="H26" i="6"/>
  <c r="H25" i="6"/>
  <c r="H24" i="6"/>
  <c r="H23" i="6"/>
  <c r="H22" i="6"/>
  <c r="H21" i="6"/>
  <c r="H20" i="6"/>
  <c r="H19" i="6"/>
  <c r="H18" i="6"/>
  <c r="H17" i="6"/>
  <c r="H29" i="6"/>
  <c r="H16" i="6"/>
  <c r="H15" i="6"/>
  <c r="H14" i="6"/>
  <c r="H13" i="6"/>
  <c r="H12" i="6"/>
  <c r="H11" i="6"/>
  <c r="H10" i="6"/>
  <c r="H9" i="6"/>
  <c r="H8" i="6"/>
  <c r="H7" i="6"/>
  <c r="H6" i="6"/>
  <c r="H5" i="6"/>
  <c r="I4" i="6"/>
  <c r="H4" i="6"/>
  <c r="E9" i="4" l="1"/>
  <c r="D9" i="4"/>
  <c r="D8" i="4"/>
  <c r="D7" i="4"/>
  <c r="E31" i="6" l="1"/>
  <c r="E30" i="6"/>
  <c r="G31" i="6"/>
  <c r="G30" i="6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E67" i="5" l="1"/>
  <c r="E69" i="5"/>
  <c r="H9" i="8"/>
  <c r="H7" i="8"/>
  <c r="E10" i="4"/>
  <c r="E8" i="4"/>
  <c r="D33" i="7"/>
  <c r="F33" i="7"/>
  <c r="E33" i="7"/>
  <c r="C16" i="5" l="1"/>
  <c r="D16" i="5" l="1"/>
  <c r="H6" i="8"/>
  <c r="H4" i="8"/>
  <c r="G5" i="9" l="1"/>
  <c r="E7" i="8"/>
  <c r="E9" i="8"/>
  <c r="E6" i="8"/>
  <c r="E4" i="8"/>
  <c r="D5" i="9" l="1"/>
  <c r="F14" i="9"/>
  <c r="B14" i="9"/>
  <c r="G13" i="9"/>
  <c r="D13" i="9"/>
  <c r="G11" i="9"/>
  <c r="D11" i="9"/>
  <c r="G9" i="9"/>
  <c r="D9" i="9"/>
  <c r="G7" i="9"/>
  <c r="D7" i="9"/>
  <c r="B10" i="8"/>
  <c r="C6" i="8" s="1"/>
  <c r="G10" i="8"/>
  <c r="B17" i="8" s="1"/>
  <c r="D10" i="8"/>
  <c r="E3" i="8"/>
  <c r="E40" i="7"/>
  <c r="D40" i="7"/>
  <c r="C40" i="7"/>
  <c r="G3" i="7"/>
  <c r="F34" i="6"/>
  <c r="G18" i="6" s="1"/>
  <c r="D34" i="6"/>
  <c r="D11" i="4"/>
  <c r="E5" i="4"/>
  <c r="D84" i="5"/>
  <c r="C84" i="5"/>
  <c r="E71" i="5"/>
  <c r="D70" i="5"/>
  <c r="C70" i="5"/>
  <c r="E70" i="5"/>
  <c r="D66" i="5"/>
  <c r="C66" i="5"/>
  <c r="E65" i="5"/>
  <c r="E64" i="5"/>
  <c r="E63" i="5"/>
  <c r="E62" i="5"/>
  <c r="D61" i="5"/>
  <c r="C61" i="5"/>
  <c r="E17" i="5"/>
  <c r="E3" i="5"/>
  <c r="E15" i="6" l="1"/>
  <c r="I34" i="6"/>
  <c r="H34" i="6"/>
  <c r="E21" i="6"/>
  <c r="E16" i="6"/>
  <c r="E26" i="6"/>
  <c r="E23" i="6"/>
  <c r="E24" i="6"/>
  <c r="E27" i="6"/>
  <c r="E19" i="6"/>
  <c r="E22" i="6"/>
  <c r="E29" i="6"/>
  <c r="E20" i="6"/>
  <c r="G33" i="7"/>
  <c r="E16" i="5"/>
  <c r="F4" i="8"/>
  <c r="F6" i="8"/>
  <c r="F10" i="8"/>
  <c r="B16" i="8"/>
  <c r="G6" i="6"/>
  <c r="G14" i="6"/>
  <c r="G5" i="6"/>
  <c r="G12" i="6"/>
  <c r="G13" i="6"/>
  <c r="G15" i="6"/>
  <c r="G24" i="6"/>
  <c r="G20" i="6"/>
  <c r="G4" i="6"/>
  <c r="G7" i="6"/>
  <c r="G22" i="6"/>
  <c r="E33" i="6"/>
  <c r="E25" i="6"/>
  <c r="E28" i="6"/>
  <c r="G9" i="6"/>
  <c r="G19" i="6"/>
  <c r="G21" i="6"/>
  <c r="G23" i="6"/>
  <c r="G25" i="6"/>
  <c r="G27" i="6"/>
  <c r="G33" i="6"/>
  <c r="E84" i="5"/>
  <c r="G10" i="6"/>
  <c r="G26" i="6"/>
  <c r="G28" i="6"/>
  <c r="G8" i="6"/>
  <c r="D39" i="6"/>
  <c r="G11" i="6"/>
  <c r="E61" i="5"/>
  <c r="D85" i="5"/>
  <c r="C85" i="5"/>
  <c r="E66" i="5"/>
  <c r="C14" i="9"/>
  <c r="E4" i="9" s="1"/>
  <c r="B19" i="9"/>
  <c r="C3" i="8"/>
  <c r="C7" i="8"/>
  <c r="C5" i="8"/>
  <c r="C9" i="8"/>
  <c r="C4" i="8"/>
  <c r="F3" i="8"/>
  <c r="H10" i="8"/>
  <c r="E17" i="6"/>
  <c r="D38" i="6"/>
  <c r="E4" i="6"/>
  <c r="E5" i="6"/>
  <c r="E6" i="6"/>
  <c r="E7" i="6"/>
  <c r="E8" i="6"/>
  <c r="E9" i="6"/>
  <c r="E10" i="6"/>
  <c r="E11" i="6"/>
  <c r="E12" i="6"/>
  <c r="E13" i="6"/>
  <c r="E14" i="6"/>
  <c r="E18" i="6"/>
  <c r="G16" i="6"/>
  <c r="G29" i="6"/>
  <c r="G17" i="6"/>
  <c r="E4" i="4"/>
  <c r="E85" i="5" l="1"/>
  <c r="C10" i="8"/>
  <c r="D14" i="9"/>
  <c r="G14" i="9"/>
  <c r="E12" i="9"/>
  <c r="E10" i="9"/>
  <c r="E8" i="9"/>
  <c r="E6" i="9"/>
  <c r="B11" i="4" l="1"/>
  <c r="C8" i="4" l="1"/>
  <c r="C6" i="4"/>
  <c r="C10" i="4"/>
  <c r="E11" i="4"/>
  <c r="C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Luljeta Metaj</author>
  </authors>
  <commentList>
    <comment ref="C29" authorId="0" shapeId="0" xr:uid="{31CD0ED3-F613-4F50-B8F6-C1DB7FFFF0F6}">
      <text>
        <r>
          <rPr>
            <b/>
            <sz val="9"/>
            <color indexed="81"/>
            <rFont val="Tahoma"/>
            <charset val="1"/>
          </rPr>
          <t>Luljeta Metaj:</t>
        </r>
        <r>
          <rPr>
            <sz val="9"/>
            <color indexed="81"/>
            <rFont val="Tahoma"/>
            <charset val="1"/>
          </rPr>
          <t xml:space="preserve">
MARIMANGA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Luljeta Metaj</author>
  </authors>
  <commentList>
    <comment ref="C28" authorId="0" shapeId="0" xr:uid="{622E4C9F-4E74-40D3-B4DB-DF105BB94827}">
      <text>
        <r>
          <rPr>
            <b/>
            <sz val="9"/>
            <color indexed="81"/>
            <rFont val="Tahoma"/>
            <charset val="1"/>
          </rPr>
          <t>Luljeta Metaj:</t>
        </r>
        <r>
          <rPr>
            <sz val="9"/>
            <color indexed="81"/>
            <rFont val="Tahoma"/>
            <charset val="1"/>
          </rPr>
          <t xml:space="preserve">
MARIMANGA</t>
        </r>
      </text>
    </comment>
  </commentList>
</comments>
</file>

<file path=xl/sharedStrings.xml><?xml version="1.0" encoding="utf-8"?>
<sst xmlns="http://schemas.openxmlformats.org/spreadsheetml/2006/main" count="633" uniqueCount="297">
  <si>
    <t>Granti qeveritar</t>
  </si>
  <si>
    <t>Të hyrat e bartura</t>
  </si>
  <si>
    <t>TOTALI</t>
  </si>
  <si>
    <t>Burimi i mjeteve</t>
  </si>
  <si>
    <t>Progresi ndaj buxhetit në %</t>
  </si>
  <si>
    <t>%</t>
  </si>
  <si>
    <t>Përshkrimi</t>
  </si>
  <si>
    <t>në  %</t>
  </si>
  <si>
    <t xml:space="preserve">Paga dhe mëditje </t>
  </si>
  <si>
    <t xml:space="preserve">Mallra dhe shërbime </t>
  </si>
  <si>
    <t xml:space="preserve">Shërbime komunale </t>
  </si>
  <si>
    <t>Subvencione dhe transf.</t>
  </si>
  <si>
    <t>Kapitalet</t>
  </si>
  <si>
    <t>Nr.</t>
  </si>
  <si>
    <t>KODI EKONOMIK</t>
  </si>
  <si>
    <t>LLOJET E TRANSAKSIONEVE</t>
  </si>
  <si>
    <t>Tremujori</t>
  </si>
  <si>
    <t xml:space="preserve"> Tremujori </t>
  </si>
  <si>
    <t>Ndryshimi</t>
  </si>
  <si>
    <t>Ne total</t>
  </si>
  <si>
    <t>ne €</t>
  </si>
  <si>
    <t>TATIMI NË PRONË</t>
  </si>
  <si>
    <t>GJOBAT NGA INSPEKTORIATI</t>
  </si>
  <si>
    <t>LIC.PRANIM TEKNIK TE LOKALIT</t>
  </si>
  <si>
    <t>SHITJA E SHERBIMEVE</t>
  </si>
  <si>
    <t>TE HYRAT NGA SHITJA E MALLRAVE</t>
  </si>
  <si>
    <t>SHFRYTEZIMI I PRONES PUBLIKE</t>
  </si>
  <si>
    <t>PRONA PUB.PER TREG.TE HAPUR</t>
  </si>
  <si>
    <t>QIRAJA VENDOSJA OBJEKT TREGTAR</t>
  </si>
  <si>
    <t>QIRAJA NGA OBJEKTET PUBLIKE</t>
  </si>
  <si>
    <t>PARTICIPIM - ARSIMI I MESEM</t>
  </si>
  <si>
    <t>PARTICIPIM - QERDHJA</t>
  </si>
  <si>
    <t>PARTICIPIM - SHENDETSIA</t>
  </si>
  <si>
    <t>GJITHESEJT:</t>
  </si>
  <si>
    <t>Kodi ekonomik</t>
  </si>
  <si>
    <t xml:space="preserve"> Ndryshimi </t>
  </si>
  <si>
    <t>TOTALI:     11</t>
  </si>
  <si>
    <t>TOTALI:   13</t>
  </si>
  <si>
    <t>TOTALI:   14</t>
  </si>
  <si>
    <t>TOTALI:    20</t>
  </si>
  <si>
    <t>TOTALI:     30</t>
  </si>
  <si>
    <t>TOTALI I PERGJITHSHEM:11,13,14,20,30</t>
  </si>
  <si>
    <t>% në total</t>
  </si>
  <si>
    <t>TAKSË REGJISTRIMI I AUTOMJETEVE</t>
  </si>
  <si>
    <t>TAKSË PËR LEJE NDËRTIMI</t>
  </si>
  <si>
    <t>ÇERTIFIKATAT E LINDJES</t>
  </si>
  <si>
    <t>ÇERTIFIKATAT E KURORIZIMIT</t>
  </si>
  <si>
    <t>ÇERTIFIKATAT E VDEKJES</t>
  </si>
  <si>
    <t>ÇERTIFIKATA TJERA</t>
  </si>
  <si>
    <t>TAKSË VERIF. DOK.TË NDRYSHME</t>
  </si>
  <si>
    <t>TAKSA ADMINISTRATIVE</t>
  </si>
  <si>
    <t>ÇERTIFIKATAT MJEKSORE</t>
  </si>
  <si>
    <t>TAKSË PËR USHTRIM TE VEPRIMTARISË</t>
  </si>
  <si>
    <t>TAKSË PËR FLETË POSEDUESE</t>
  </si>
  <si>
    <t>PARTICIPIM NGA GJEODEZIA</t>
  </si>
  <si>
    <t>31_Granti I donatorëve të brendshëm</t>
  </si>
  <si>
    <t>32_Granti I donatorëve të jashtme</t>
  </si>
  <si>
    <t>61_ Granti I jashtëm (Performancës)</t>
  </si>
  <si>
    <t>Grafiku 1. Buxheti në SIMFK sipas burimit</t>
  </si>
  <si>
    <t>Grafiku 2. Të hyrat vetanake sipas viteve</t>
  </si>
  <si>
    <t>Të hyrat vetanake 2024</t>
  </si>
  <si>
    <t>Krahasimi në %</t>
  </si>
  <si>
    <t>Buxheti sipas SIMFK për vitin 2025</t>
  </si>
  <si>
    <t>Te hyrat në periudhën janar-mars 2025</t>
  </si>
  <si>
    <t>Buxheti i shpenzuar Janar-Mars 2025</t>
  </si>
  <si>
    <t>Shpenzimet janar-mars 2025</t>
  </si>
  <si>
    <t>2. Të hyrat buxhetore të komunës së Klinës për vitin 2026 duke përfshirë edhe të hyrat nga donatorët sipas burimit të financimit</t>
  </si>
  <si>
    <t>Ndryshimi 2026/2025 në  %</t>
  </si>
  <si>
    <t>Buxheti sipas SIMFK për vitin 2026</t>
  </si>
  <si>
    <t>Tabela 1. Buxheti Janar-Mars 2026 sipas burimit të financimit</t>
  </si>
  <si>
    <t>SHERBIMI I AUTOBARTJES</t>
  </si>
  <si>
    <t>TAX PER MATJEN TOKES NE TEREN</t>
  </si>
  <si>
    <t>GJOBAT NGA TRAFIKU</t>
  </si>
  <si>
    <t>DENIMET NGA GJYKATA</t>
  </si>
  <si>
    <t>2026/2025</t>
  </si>
  <si>
    <t>TAKSË PËR LEGALIZIM  E OBJEKTEVE</t>
  </si>
  <si>
    <t>Te hyrat në periudhën janar-mars 2026</t>
  </si>
  <si>
    <t>3.1. Realizimi I të hyrave vetanake për periudhën janar-mars 2026 sipas muajve</t>
  </si>
  <si>
    <t>Të hyrat  janar 2026</t>
  </si>
  <si>
    <t>Të hyrat  shkurt 2026</t>
  </si>
  <si>
    <t>Të hyrat  mars 2026</t>
  </si>
  <si>
    <t>Totali I të hyrave janar-mars 2026</t>
  </si>
  <si>
    <t xml:space="preserve">Të hyrat  shkurt 2026 </t>
  </si>
  <si>
    <t>4. Shpenzimet buxhetor për periudhën janar-mars 2026 dhe krahasimi me vitin paraprak</t>
  </si>
  <si>
    <t>93_ Këshilli I Evropës</t>
  </si>
  <si>
    <t>Buxheti i shpenzuar Janar-Mars 2026</t>
  </si>
  <si>
    <t>% në total e shpenzimeve Janar-Mars 2026</t>
  </si>
  <si>
    <t>Tab.4. Shpenzimet buxhetore Janar-Mars 2026 krahasuar me periudhën e njëjtë të vitit të kaluar</t>
  </si>
  <si>
    <t>4.1. Shpenzimet e buxhetit në periudhën janar-mars 2026 sipas kategorive ekonomike</t>
  </si>
  <si>
    <t>Krahasimi 2026 me 2025 në %</t>
  </si>
  <si>
    <t>% në total e shpenz. janar-mars 2026</t>
  </si>
  <si>
    <t>Shpenzimet janar-mars 2026</t>
  </si>
  <si>
    <t xml:space="preserve"> Buxheti në  SIMFK 2026</t>
  </si>
  <si>
    <t>Tab. 4.1. Shpenzimet buxhetore janar-mars 2026 sipas kategorive ekonomike</t>
  </si>
  <si>
    <t>Shpenzimet 2026 sipas kategorive ekonomike Janar-Mars 2026</t>
  </si>
  <si>
    <t>Grafiku. 4.1. Shpenzimet buxhetore janar-mars 2026 sipas kategorive ekonomike</t>
  </si>
  <si>
    <t>5. Shpenzimet buxhetore për periudhën janar-mars 2026, raportit të shpenzimeve analitike sipas kodeve buxhetore në SIMFK</t>
  </si>
  <si>
    <t xml:space="preserve"> Shpenzimet janar- mars /2025</t>
  </si>
  <si>
    <t>Kodi ekonomik - Përshkrimi</t>
  </si>
  <si>
    <t xml:space="preserve">    11111  -  PAGA NETO</t>
  </si>
  <si>
    <t xml:space="preserve">    11121  -  TATIMI NË TË ARDHURAT PERSONALE</t>
  </si>
  <si>
    <t xml:space="preserve">    11131  -  KONTRIBUTI PENSIONAL - PUNËTORI</t>
  </si>
  <si>
    <t xml:space="preserve">    11151  -  SINDIKATAT</t>
  </si>
  <si>
    <t xml:space="preserve">    11152  -  ODAT PROFESIONALE</t>
  </si>
  <si>
    <t xml:space="preserve">    11211  -  PËRVOJA E PUNËS</t>
  </si>
  <si>
    <t xml:space="preserve">    11311  -  KONTRIBUTI PENSIONAL - PUNËDHËNËSI</t>
  </si>
  <si>
    <t xml:space="preserve">    11413  -  SHTESA E PERFORMANCËS</t>
  </si>
  <si>
    <t xml:space="preserve">    11416  -  SHTESA PËR VËLLIMIN E PUNËS</t>
  </si>
  <si>
    <t xml:space="preserve">    11431  -  KUJDESTARIA, PUNA GJATË NATËS &amp; PUNA JASHTË ORARIT TË PUNËS</t>
  </si>
  <si>
    <t xml:space="preserve">    11611  -  SHTESAT TRANZITORE</t>
  </si>
  <si>
    <t xml:space="preserve">    11411  -  SHTESA E VEÇANTË PËR TË ZGJEDHURIT</t>
  </si>
  <si>
    <t xml:space="preserve">    11418  -  SHTESA PËR NËPUNËSEN/IN E SISTEMIT SHËNDETËSOR</t>
  </si>
  <si>
    <t xml:space="preserve">    13140  -  TRANSPORTI PËR UDHËTIME ZYRTARE JASHTË VENDIT</t>
  </si>
  <si>
    <t xml:space="preserve">    13141  -  PARA XHEPI/MËDITJET PËR UDHËTIME ZYRTARE JASHTË VENDIT</t>
  </si>
  <si>
    <t xml:space="preserve">    13142  -  AKOMODIMI PËR UDHËTIMET ZYRTARE JASHTË VENDIT</t>
  </si>
  <si>
    <t xml:space="preserve">    13143  -  SHPENZIMET E TJERA PËR UDHËTIMET ZYRTARE JASHTË VENDIT</t>
  </si>
  <si>
    <t xml:space="preserve">    13210  -  ENERGJIA ELEKTRIKE</t>
  </si>
  <si>
    <t xml:space="preserve">    13220  -  SHËRBIMET E UJËSJELLËSIT DHE KANALIZIMIT</t>
  </si>
  <si>
    <t xml:space="preserve">    13230  -  MBETURINAT</t>
  </si>
  <si>
    <t xml:space="preserve">    13250  -  TELEFONIA FIKSE</t>
  </si>
  <si>
    <t xml:space="preserve">    13310  -  INTERNETI</t>
  </si>
  <si>
    <t xml:space="preserve">    13320  -  TELEFONIA MOBILE</t>
  </si>
  <si>
    <t xml:space="preserve">    13330  -  SHËRBIMET POSTARE</t>
  </si>
  <si>
    <t xml:space="preserve">    13430  -  SHËRBIMET E NDRYSHME SHËNDETËSORE</t>
  </si>
  <si>
    <t xml:space="preserve">    13445  -  SHËRBIMET E VEÇANTA - KONSULENTË DHE KONTRAKTORË INDIVIDUAL</t>
  </si>
  <si>
    <t xml:space="preserve">    13450  -  SHËRBIMET E SHTYPJES/PRINTIMIT</t>
  </si>
  <si>
    <t xml:space="preserve">    13460  -  SHËRBIMET KONTRAKTUESE TË TJERA</t>
  </si>
  <si>
    <t xml:space="preserve">    13470  -  SHËRBIMET TEKNIKE</t>
  </si>
  <si>
    <t xml:space="preserve">    13475  -  SIGURIMI FIZIK I OBJEKTEVE PUBLIKE</t>
  </si>
  <si>
    <t xml:space="preserve">    13480  -  SHPENZIMET E ANËTARËSIMIT</t>
  </si>
  <si>
    <t xml:space="preserve">    13501  -  MOBILJET</t>
  </si>
  <si>
    <t xml:space="preserve">    13509  -  PAJISJET E TJERA</t>
  </si>
  <si>
    <t xml:space="preserve">    13610  -  FURNIZIMET PËR ZYRË</t>
  </si>
  <si>
    <t xml:space="preserve">    13611  -  FURNIZIMI ME DOKUMENTE BLLANKO</t>
  </si>
  <si>
    <t xml:space="preserve">    13620  -  FURNIZIMI ME USHQIM DHE PIJE (JO DREKA ZYRTARE)</t>
  </si>
  <si>
    <t xml:space="preserve">    13630  -  FURNIZIMET MJEKËSORE</t>
  </si>
  <si>
    <t xml:space="preserve">    13780  -  DERIVATET PËR AUTOMJETE, GJENERATORË DHE MAKINERI</t>
  </si>
  <si>
    <t xml:space="preserve">    13810  -  AVANCË (PARADHËNIA) PËR PARA TË IMËTA</t>
  </si>
  <si>
    <t xml:space="preserve">    13820  -  AVANCË (PARADHËNIA) PËR UDHËTIME ZYRTARE</t>
  </si>
  <si>
    <t xml:space="preserve">    13950  -  REGJISTRIMI I AUTOMJETEVE</t>
  </si>
  <si>
    <t xml:space="preserve">    13951  -  SIGURIMI I AUTOMJETEVE</t>
  </si>
  <si>
    <t xml:space="preserve">    13954  -  KONTROLLIMI TEKNIK I AUTOMJETEVE</t>
  </si>
  <si>
    <t xml:space="preserve">    14010  -  MIRËMBAJTJA DHE RIPARIMI I AUTOMJETEVE</t>
  </si>
  <si>
    <t xml:space="preserve">    14022  -  MIRËMBAJTJA E NDËRTESAVE ADMINISTRATIVE DHE AFARISTE</t>
  </si>
  <si>
    <t xml:space="preserve">    14023  -  MIRËMBAJTJA E NDËRTESAVE ARSIMORE</t>
  </si>
  <si>
    <t xml:space="preserve">    14024  -  MIRËMBAJTJA E NDËRTESAVE SHËNDETËSORE</t>
  </si>
  <si>
    <t xml:space="preserve">    14026  -  MIRËMBAJTJA E OBJEKTEVE SPORTIVE</t>
  </si>
  <si>
    <t xml:space="preserve">    14032  -  MIRËMBAJTJA E RRUGËVE LOKALE</t>
  </si>
  <si>
    <t xml:space="preserve">    14050  -  MIRËMBAJTJA E MOBILJEVE DHE PAJISJEVE</t>
  </si>
  <si>
    <t xml:space="preserve">    14310  -  KOMPENSIMI I PËRFAQËSIMIT BRENDA VENDIT</t>
  </si>
  <si>
    <t xml:space="preserve">    14450  -  PAGESAT - GJOBAT NDËRINSTITUCIONALE</t>
  </si>
  <si>
    <t xml:space="preserve">    13503  -  KOMPJUTERËT</t>
  </si>
  <si>
    <t xml:space="preserve">    13511  -  PAJISJET SPORTIVE</t>
  </si>
  <si>
    <t xml:space="preserve">    13640  -  FURNIZIM PASTRIMI</t>
  </si>
  <si>
    <t xml:space="preserve">    13720  -  NAFT PER NGROHJE QENDRORE</t>
  </si>
  <si>
    <t xml:space="preserve">    13760  -  DRU</t>
  </si>
  <si>
    <t xml:space="preserve">    14040  -  MIRMB.TEKNO.INFORMATIVE</t>
  </si>
  <si>
    <t xml:space="preserve">    14060  -  MIRËMBAJTJA RUTINORE</t>
  </si>
  <si>
    <t xml:space="preserve">    14210  -  REKLAMAT DHE KONKURSET</t>
  </si>
  <si>
    <t xml:space="preserve">    14230  -  SHPENZIMET  PËR INFORMIM  PUBLIK</t>
  </si>
  <si>
    <t xml:space="preserve">    22202  -  TRANSFERET PËR PËRFITUES INDIVIDUAL TJERË</t>
  </si>
  <si>
    <t xml:space="preserve">    23130  -  PAGESAT PËR KULTURAT BUJQËSORE</t>
  </si>
  <si>
    <t xml:space="preserve">    22300  -  VENDIMET GJYQËSORE</t>
  </si>
  <si>
    <t xml:space="preserve">    31126  -  RRETHOJAT</t>
  </si>
  <si>
    <t xml:space="preserve">    31230  -  RRUGËT LOKALE</t>
  </si>
  <si>
    <t xml:space="preserve">    31250  -  RRJETET E KANALIZIMIT</t>
  </si>
  <si>
    <t xml:space="preserve">    31510  -  PAJISJET E GJENERIMIT TË ENERGJISË ELEK.DHE NDRIÇIMIT PUBLIK</t>
  </si>
  <si>
    <t xml:space="preserve">    32140  -  PARQET DHE HAPËSIRAT PUBLIKE</t>
  </si>
  <si>
    <t xml:space="preserve">    34000  -  PAGESAT SIPAS VENDIMEVE GJYQËSORE</t>
  </si>
  <si>
    <t xml:space="preserve">   31110  -  NDËRTESAT E BANIMIT</t>
  </si>
  <si>
    <t xml:space="preserve">    31121  -  OBJEKTET ARSIMORE</t>
  </si>
  <si>
    <t xml:space="preserve">    31123  -  OBJEKTET KULTURORE</t>
  </si>
  <si>
    <t xml:space="preserve">    31240  -  TROTUARET</t>
  </si>
  <si>
    <t xml:space="preserve">    31260  -  RRJETET E UJESJELLESIT</t>
  </si>
  <si>
    <t xml:space="preserve">    312110  -  SHTRETËRIT E LUMENJVE</t>
  </si>
  <si>
    <t xml:space="preserve">    312111  -  SISTEMET E UJITJES</t>
  </si>
  <si>
    <t xml:space="preserve"> Shpenzimet  Janar-Mars /2026</t>
  </si>
  <si>
    <t>Kodi ekonomik dhe përshkrimi</t>
  </si>
  <si>
    <t xml:space="preserve">    16018  -  ZYRA E KRYETARIT - KLINË</t>
  </si>
  <si>
    <t xml:space="preserve">      11111  -  PAGA NETO</t>
  </si>
  <si>
    <t xml:space="preserve">      11121  -  TATIMI NË TË ARDHURAT PERSONALE</t>
  </si>
  <si>
    <t xml:space="preserve">      11131  -  KONTRIBUTI PENSIONAL - PUNËTORI</t>
  </si>
  <si>
    <t xml:space="preserve">      11151  -  SINDIKATAT</t>
  </si>
  <si>
    <t xml:space="preserve">      11211  -  PËRVOJA E PUNËS</t>
  </si>
  <si>
    <t xml:space="preserve">      11311  -  KONTRIBUTI PENSIONAL - PUNËDHËNËSI</t>
  </si>
  <si>
    <t xml:space="preserve">      11416  -  SHTESA PËR VËLLIMIN E PUNËS</t>
  </si>
  <si>
    <t xml:space="preserve">      11431  -  KUJDESTARIA, PUNA GJATË NATËS &amp; PUNA JASHTË ORARIT TË PUNËS</t>
  </si>
  <si>
    <t xml:space="preserve">      11611  -  SHTESAT TRANZITORE</t>
  </si>
  <si>
    <t>TOTALI: PAGA DHE MEDITJE</t>
  </si>
  <si>
    <t xml:space="preserve">      13141  -  PARA XHEPI/MËDITJET PËR UDHËTIME ZYRTARE JASHTË VENDIT</t>
  </si>
  <si>
    <t xml:space="preserve">      13320  -  TELEFONIA MOBILE</t>
  </si>
  <si>
    <t xml:space="preserve">      13450  -  SHËRBIMET E SHTYPJES/PRINTIMIT</t>
  </si>
  <si>
    <t xml:space="preserve">      13460  -  SHËRBIMET KONTRAKTUESE TË TJERA</t>
  </si>
  <si>
    <t xml:space="preserve">      13501  -  MOBILJET</t>
  </si>
  <si>
    <t xml:space="preserve">      13509  -  PAJISJET E TJERA</t>
  </si>
  <si>
    <t xml:space="preserve">      13610  -  FURNIZIMET PËR ZYRË</t>
  </si>
  <si>
    <t xml:space="preserve">      13620  -  FURNIZIMI ME USHQIM DHE PIJE (JO DREKA ZYRTARE)</t>
  </si>
  <si>
    <t xml:space="preserve">      13780  -  DERIVATET PËR AUTOMJETE, GJENERATORË DHE MAKINERI</t>
  </si>
  <si>
    <t xml:space="preserve">      13810  -  AVANCË (PARADHËNIA) PËR PARA TË IMËTA</t>
  </si>
  <si>
    <t xml:space="preserve">      13820  -  AVANCË (PARADHËNIA) PËR UDHËTIME ZYRTARE</t>
  </si>
  <si>
    <t xml:space="preserve">      13950  -  REGJISTRIMI I AUTOMJETEVE</t>
  </si>
  <si>
    <t xml:space="preserve">      13951  -  SIGURIMI I AUTOMJETEVE</t>
  </si>
  <si>
    <t xml:space="preserve">      13954  -  KONTROLLIMI TEKNIK I AUTOMJETEVE</t>
  </si>
  <si>
    <t xml:space="preserve">      14010  -  MIRËMBAJTJA DHE RIPARIMI I AUTOMJETEVE</t>
  </si>
  <si>
    <t xml:space="preserve">      14310  -  KOMPENSIMI I PËRFAQËSIMIT BRENDA VENDIT</t>
  </si>
  <si>
    <t>TOTALI: MALLËRA DHE SHËRBIME</t>
  </si>
  <si>
    <t xml:space="preserve">      22202  -  TRANSFERET PËR PËRFITUES INDIVIDUAL TJERË</t>
  </si>
  <si>
    <t>TOTALI: SUBVENCIONE DHE TRANSFERE</t>
  </si>
  <si>
    <t>ZYRA E KRYETARIT - TOTALI I PERGJITHSHEM:</t>
  </si>
  <si>
    <t xml:space="preserve">    16318  -  ADMINISTRATA - KLINË</t>
  </si>
  <si>
    <t xml:space="preserve">      13310  -  INTERNETI</t>
  </si>
  <si>
    <t xml:space="preserve">      13611  -  FURNIZIMI ME DOKUMENTE BLLANKO</t>
  </si>
  <si>
    <t xml:space="preserve">      14022  -  MIRËMBAJTJA E NDËRTESAVE ADMINISTRATIVE DHE AFARISTE</t>
  </si>
  <si>
    <t xml:space="preserve">      14050  -  MIRËMBAJTJA E MOBILJEVE DHE PAJISJEVE</t>
  </si>
  <si>
    <t>TOTALI: MALLERA DHE SHERBIME</t>
  </si>
  <si>
    <t>ADMINISTRATA - TOTALI I PERGJITHSHEM:</t>
  </si>
  <si>
    <t xml:space="preserve">    16518  -  ÇËSHTJE GJINORE - KLINË</t>
  </si>
  <si>
    <t>ÇËSHTJE GJINORE - TOTALI I PERGJITHSHEM:</t>
  </si>
  <si>
    <t xml:space="preserve">    16635  -  INSPEKCIONI - KLINË</t>
  </si>
  <si>
    <t xml:space="preserve">      13445  -  SHËRBIMET E VEÇANTA - KONSULENTË DHE KONTRAKTORË INDIVIDUAL</t>
  </si>
  <si>
    <t xml:space="preserve">      13470  -  SHËRBIMET TEKNIKE</t>
  </si>
  <si>
    <t xml:space="preserve">      14032  -  MIRËMBAJTJA E RRUGËVE LOKALE</t>
  </si>
  <si>
    <t>INSPEKCIONI - TOTALI I PERGJITHSHEM:</t>
  </si>
  <si>
    <t xml:space="preserve">    16918  -  ZYRA E KUVENDIT KOMUNAL - KLINË</t>
  </si>
  <si>
    <t xml:space="preserve"> ZYRA E KUVENDIT KOMUNAL- TOTALI I PERGJITHSHEM:</t>
  </si>
  <si>
    <t xml:space="preserve">    17518  -  BUXHETI - KLINË</t>
  </si>
  <si>
    <t xml:space="preserve">      13143  -  SHPENZIMET E TJERA PËR UDHËTIMET ZYRTARE JASHTË VENDIT</t>
  </si>
  <si>
    <t xml:space="preserve">      13330  -  SHËRBIMET POSTARE</t>
  </si>
  <si>
    <t xml:space="preserve">      13480  -  SHPENZIMET E ANËTARËSIMIT</t>
  </si>
  <si>
    <t xml:space="preserve">      13210  -  ENERGJIA ELEKTRIKE</t>
  </si>
  <si>
    <t xml:space="preserve">      13220  -  SHËRBIMET E UJËSJELLËSIT DHE KANALIZIMIT</t>
  </si>
  <si>
    <t xml:space="preserve">      13230  -  MBETURINAT</t>
  </si>
  <si>
    <t xml:space="preserve">      13250  -  TELEFONIA FIKSE</t>
  </si>
  <si>
    <t>TOTALI: SHPENZIMET KOMUNALE</t>
  </si>
  <si>
    <t xml:space="preserve"> BUXHETI - TOTALI I PERGJITHSHEM:</t>
  </si>
  <si>
    <t xml:space="preserve">    18018  -  SHËRBIME PUBLIKE - INFRASTRUKTURA RRUGORE - KLINË</t>
  </si>
  <si>
    <t xml:space="preserve">      31126  -  RRETHOJAT</t>
  </si>
  <si>
    <t xml:space="preserve">      31230  -  RRUGËT LOKALE</t>
  </si>
  <si>
    <t xml:space="preserve">      31250  -  RRJETET E KANALIZIMIT</t>
  </si>
  <si>
    <t xml:space="preserve">      31510  -  PAJISJET E GJENERIMIT TË ENERGJISË ELEK.DHE NDRIÇIMIT PUBLIK</t>
  </si>
  <si>
    <t xml:space="preserve">      32140  -  PARQET DHE HAPËSIRAT PUBLIKE</t>
  </si>
  <si>
    <t xml:space="preserve">      34000  -  PAGESAT SIPAS VENDIMEVE GJYQËSORE</t>
  </si>
  <si>
    <t>TOTALI: SHPENZIMET KAPITALE</t>
  </si>
  <si>
    <t>SHËRBIME PUBLIKE - INFRASTRUKTURA RRUGORE - TOTALI I PERGJITHSHEM:</t>
  </si>
  <si>
    <t xml:space="preserve">    18422  -  ZJARRFIKËSIT INSPEKTIMET - KLINË</t>
  </si>
  <si>
    <t xml:space="preserve">      13640  -  FURNIZIMET E PASTRIMIT</t>
  </si>
  <si>
    <t>ZJARRFIKËSIT INSPEKTIMET - TOTALI I PERGJITHSHEM:</t>
  </si>
  <si>
    <t xml:space="preserve">    19590  -  ZYRA LOKALE E KOMUNITETEVE - KLINË</t>
  </si>
  <si>
    <t xml:space="preserve">      14023  -  MIRËMBAJTJA E NDËRTESAVE ARSIMORE</t>
  </si>
  <si>
    <t>ZYRA LOKALE E KOMUNITETEVE - TOTALI I PERGJITHSHEM:</t>
  </si>
  <si>
    <t xml:space="preserve">    47018  -  BUJQËSIA - KLINË</t>
  </si>
  <si>
    <t xml:space="preserve">      23130  -  PAGESAT PËR KULTURAT BUJQËSORE</t>
  </si>
  <si>
    <t>BUJQËSIA - TOTALI I PERGJITHSHEM:</t>
  </si>
  <si>
    <t xml:space="preserve">    65090  -  SHËRBIMET KADASTRALE - KLINË</t>
  </si>
  <si>
    <t>SHËRBIMET KADASTRALE - TOTALI I PERGJITHSHEM:</t>
  </si>
  <si>
    <t xml:space="preserve">    66395  -  PLANIFIKIMI URBANIZMI INSPEKCIONI - KLINË</t>
  </si>
  <si>
    <t>PLANIFIKIMI URBANIZMI INSPEKCIONI - TOTALI I PERGJITHSHEM:</t>
  </si>
  <si>
    <t xml:space="preserve">    73027  -  ADMINISTRATA E SHËNDETËSISË- KLINË</t>
  </si>
  <si>
    <t xml:space="preserve">      11152  -  ODAT PROFESIONALE</t>
  </si>
  <si>
    <t>ADMINISTRATA E SHËNDETËSISË - TOTALI I PERGJITHSHEM:</t>
  </si>
  <si>
    <t xml:space="preserve">    74050  -  SHËRBIMET E KUJDESIT PRIMAR SHËNDETËSOR - KLINË</t>
  </si>
  <si>
    <t xml:space="preserve">      13140  -  TRANSPORTI PËR UDHËTIME ZYRTARE JASHTË VENDIT</t>
  </si>
  <si>
    <t xml:space="preserve">      13430  -  SHËRBIMET E NDRYSHME SHËNDETËSORE</t>
  </si>
  <si>
    <t xml:space="preserve">      13475  -  SIGURIMI FIZIK I OBJEKTEVE PUBLIKE</t>
  </si>
  <si>
    <t xml:space="preserve">      13630  -  FURNIZIMET MJEKËSORE</t>
  </si>
  <si>
    <t xml:space="preserve">      14024  -  MIRËMBAJTJA E NDËRTESAVE SHËNDETËSORE</t>
  </si>
  <si>
    <t>SHËRBIMET E KUJDESIT PRIMAR SHËNDETËSOR  - TOTALI I PERGJITHSHEM:</t>
  </si>
  <si>
    <t xml:space="preserve">    75586  -  SHËRBIMET SOCIALE - KLINË</t>
  </si>
  <si>
    <t>SHËRBIMET SOCIALE  - TOTALI I PERGJITHSHEM:</t>
  </si>
  <si>
    <t xml:space="preserve">    75587  -  SHERBIMEET RESIDENCIALE-KLINE</t>
  </si>
  <si>
    <t>SHERBIMEET RESIDENCIALE - TOTALI I PERGJITHSHEM:</t>
  </si>
  <si>
    <t xml:space="preserve">    85018  -  SHËRBIMET KULTURORE - KLINË</t>
  </si>
  <si>
    <t xml:space="preserve">      14026  -  MIRËMBAJTJA E OBJEKTEVE SPORTIVE</t>
  </si>
  <si>
    <t>SHËRBIMET KULTURORE - TOTALI I PERGJITHSHEM:</t>
  </si>
  <si>
    <t xml:space="preserve">    92090  -  ADMINISTRATA - KLINË</t>
  </si>
  <si>
    <t xml:space="preserve">      13760  -  DRUTË DHE PRODHIMET E DRURIT PËR NGROHJE</t>
  </si>
  <si>
    <t>ADMINISTRATA E ARSIMIT - TOTALI I PERGJITHSHEM:</t>
  </si>
  <si>
    <t xml:space="preserve">    92550  -  ARSIMI PARAFILLOR - KLINË</t>
  </si>
  <si>
    <t>ARSIMI PARAFILLOR - TOTALI I PERGJITHSHEM:</t>
  </si>
  <si>
    <t xml:space="preserve">    93510  -  ARSIMI FILLOR</t>
  </si>
  <si>
    <t>ARSIMI FILLOR - TOTALI I PERGJITHSHEM:</t>
  </si>
  <si>
    <t xml:space="preserve">    94710  -  ARSIMI I MESËM</t>
  </si>
  <si>
    <t>ARSIMI I MESËM - TOTALI I PERGJITHSHEM:</t>
  </si>
  <si>
    <t>TOTAL SHPENZIMI I PERGJITHSHËM</t>
  </si>
  <si>
    <t xml:space="preserve"> Shpenzimet  janar-mars/2026</t>
  </si>
  <si>
    <t xml:space="preserve">      11413  -  SHTESA E PERFORMANCËS</t>
  </si>
  <si>
    <t xml:space="preserve">      13142  -  AKOMODIMI PËR UDHËTIMET ZYRTARE JASHTË VENDIT</t>
  </si>
  <si>
    <t xml:space="preserve">      14450  -  PAGESAT - GJOBAT NDËRINSTITUCIONALE</t>
  </si>
  <si>
    <t>Të hyrat vetanake 2026</t>
  </si>
  <si>
    <t>Të hyrat e bartura nga viti 2025</t>
  </si>
  <si>
    <t>Grafiku 4. Shpenzimet buxhetore Janar-Mars 2026 krahasuar me periudhën enjëtë të vitit të kaluar</t>
  </si>
  <si>
    <t>Krahasimi i shpenz. 2026 me 2025 në %</t>
  </si>
  <si>
    <t>3. Të hyrat vetanake (sipas llojeve) të realizuara për periudhën janar-mars 2026 dhe krahasimi me periudhën e njëjtë të vitit paraprak</t>
  </si>
  <si>
    <t>Tab.3. Të hyrat vetanake (sipas llojeve) të realizuara për periudhën janar-mars 2026 dhe krahasimi me periudhën e njëjtë të vitit paraprak</t>
  </si>
  <si>
    <t>Tab.3.1 Të hyeat vetanake (sipas llojeve) të realizuara për periudhën janar-mars 2026 sipas muajve</t>
  </si>
  <si>
    <t>5.1. Shpenzimet buxhetore për periudhën janar-mars 2026, raportit të shpenzimeve analitike sipas kodeve buxhetore në SIMFK - sipas programeve/drejtorive</t>
  </si>
  <si>
    <t>GJOBAT AGJENCIONI I PYJEVE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</si>
</sst>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b/>
      <sz val="8"/>
      <color theme="1"/>
      <name val="Calibri"/>
      <family val="2"/>
    </font>
    <font>
      <sz val="8"/>
      <color rgb="FF000000"/>
      <name val="Calibri"/>
      <family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3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4" fillId="0" borderId="0" xfId="0" applyFont="1"/>
    <xf numFmtId="43" fontId="4" fillId="0" borderId="0" xfId="1" applyFont="1"/>
    <xf numFmtId="0" fontId="8" fillId="3" borderId="1" xfId="0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2" fontId="0" fillId="0" borderId="1" xfId="0" applyNumberFormat="1" applyBorder="1"/>
    <xf numFmtId="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13" fillId="0" borderId="0" xfId="0" applyFont="1"/>
    <xf numFmtId="4" fontId="9" fillId="0" borderId="1" xfId="0" applyNumberFormat="1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43" fontId="6" fillId="0" borderId="1" xfId="1" applyFont="1" applyFill="1" applyBorder="1" applyAlignment="1">
      <alignment horizontal="right" wrapText="1"/>
    </xf>
    <xf numFmtId="43" fontId="6" fillId="0" borderId="1" xfId="1" applyFont="1" applyFill="1" applyBorder="1" applyAlignment="1">
      <alignment horizontal="center" wrapText="1"/>
    </xf>
    <xf numFmtId="43" fontId="14" fillId="0" borderId="1" xfId="1" applyFont="1" applyFill="1" applyBorder="1" applyAlignment="1" applyProtection="1">
      <alignment horizontal="right" vertical="center" wrapText="1"/>
    </xf>
    <xf numFmtId="43" fontId="6" fillId="0" borderId="1" xfId="1" quotePrefix="1" applyFont="1" applyFill="1" applyBorder="1" applyAlignment="1">
      <alignment horizontal="right" wrapText="1"/>
    </xf>
    <xf numFmtId="43" fontId="10" fillId="0" borderId="1" xfId="1" applyFont="1" applyFill="1" applyBorder="1" applyAlignment="1">
      <alignment wrapText="1"/>
    </xf>
    <xf numFmtId="43" fontId="5" fillId="0" borderId="1" xfId="1" applyFont="1" applyFill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43" fontId="5" fillId="0" borderId="1" xfId="1" applyFont="1" applyFill="1" applyBorder="1" applyAlignment="1">
      <alignment horizontal="right" wrapText="1"/>
    </xf>
    <xf numFmtId="0" fontId="20" fillId="0" borderId="0" xfId="0" applyFont="1"/>
    <xf numFmtId="4" fontId="21" fillId="10" borderId="1" xfId="0" applyNumberFormat="1" applyFont="1" applyFill="1" applyBorder="1" applyAlignment="1">
      <alignment vertical="center" wrapText="1"/>
    </xf>
    <xf numFmtId="4" fontId="20" fillId="8" borderId="1" xfId="0" applyNumberFormat="1" applyFont="1" applyFill="1" applyBorder="1" applyAlignment="1" applyProtection="1">
      <alignment wrapText="1"/>
      <protection locked="0"/>
    </xf>
    <xf numFmtId="4" fontId="20" fillId="7" borderId="1" xfId="0" applyNumberFormat="1" applyFont="1" applyFill="1" applyBorder="1"/>
    <xf numFmtId="0" fontId="20" fillId="0" borderId="1" xfId="0" applyFont="1" applyBorder="1"/>
    <xf numFmtId="0" fontId="21" fillId="8" borderId="1" xfId="0" applyFont="1" applyFill="1" applyBorder="1" applyAlignment="1">
      <alignment vertical="center" wrapText="1"/>
    </xf>
    <xf numFmtId="4" fontId="21" fillId="8" borderId="1" xfId="0" applyNumberFormat="1" applyFont="1" applyFill="1" applyBorder="1" applyAlignment="1">
      <alignment vertical="center" wrapText="1"/>
    </xf>
    <xf numFmtId="0" fontId="21" fillId="9" borderId="1" xfId="0" applyFont="1" applyFill="1" applyBorder="1" applyAlignment="1">
      <alignment vertical="center" wrapText="1"/>
    </xf>
    <xf numFmtId="0" fontId="20" fillId="5" borderId="1" xfId="0" applyFont="1" applyFill="1" applyBorder="1"/>
    <xf numFmtId="0" fontId="21" fillId="5" borderId="1" xfId="0" applyFont="1" applyFill="1" applyBorder="1"/>
    <xf numFmtId="43" fontId="21" fillId="5" borderId="1" xfId="1" applyFont="1" applyFill="1" applyBorder="1" applyAlignment="1">
      <alignment wrapText="1"/>
    </xf>
    <xf numFmtId="0" fontId="20" fillId="9" borderId="1" xfId="0" applyFont="1" applyFill="1" applyBorder="1"/>
    <xf numFmtId="4" fontId="21" fillId="9" borderId="1" xfId="0" applyNumberFormat="1" applyFont="1" applyFill="1" applyBorder="1" applyAlignment="1">
      <alignment vertical="center" wrapText="1"/>
    </xf>
    <xf numFmtId="0" fontId="21" fillId="0" borderId="1" xfId="0" applyNumberFormat="1" applyFont="1" applyFill="1" applyBorder="1" applyAlignment="1" applyProtection="1">
      <alignment vertical="center" wrapText="1"/>
    </xf>
    <xf numFmtId="4" fontId="21" fillId="0" borderId="1" xfId="0" applyNumberFormat="1" applyFont="1" applyFill="1" applyBorder="1" applyAlignment="1" applyProtection="1">
      <alignment vertical="center" wrapText="1"/>
    </xf>
    <xf numFmtId="0" fontId="21" fillId="8" borderId="1" xfId="0" applyNumberFormat="1" applyFont="1" applyFill="1" applyBorder="1" applyAlignment="1" applyProtection="1">
      <alignment vertical="center" wrapText="1"/>
    </xf>
    <xf numFmtId="4" fontId="21" fillId="8" borderId="1" xfId="0" applyNumberFormat="1" applyFont="1" applyFill="1" applyBorder="1" applyAlignment="1" applyProtection="1">
      <alignment vertical="center" wrapText="1"/>
    </xf>
    <xf numFmtId="4" fontId="22" fillId="7" borderId="1" xfId="0" applyNumberFormat="1" applyFont="1" applyFill="1" applyBorder="1"/>
    <xf numFmtId="0" fontId="18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24" fillId="0" borderId="3" xfId="0" applyFont="1" applyBorder="1"/>
    <xf numFmtId="4" fontId="19" fillId="8" borderId="8" xfId="0" applyNumberFormat="1" applyFont="1" applyFill="1" applyBorder="1" applyAlignment="1" applyProtection="1">
      <alignment vertical="center" wrapText="1"/>
    </xf>
    <xf numFmtId="2" fontId="19" fillId="0" borderId="1" xfId="0" applyNumberFormat="1" applyFont="1" applyBorder="1" applyAlignment="1">
      <alignment horizontal="center"/>
    </xf>
    <xf numFmtId="43" fontId="12" fillId="0" borderId="1" xfId="1" applyFont="1" applyFill="1" applyBorder="1"/>
    <xf numFmtId="4" fontId="19" fillId="0" borderId="1" xfId="0" applyNumberFormat="1" applyFont="1" applyBorder="1" applyAlignment="1">
      <alignment horizontal="right"/>
    </xf>
    <xf numFmtId="0" fontId="24" fillId="0" borderId="1" xfId="0" applyFont="1" applyBorder="1"/>
    <xf numFmtId="0" fontId="24" fillId="0" borderId="1" xfId="0" applyFont="1" applyFill="1" applyBorder="1"/>
    <xf numFmtId="0" fontId="2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3" fontId="12" fillId="0" borderId="1" xfId="0" applyNumberFormat="1" applyFont="1" applyBorder="1"/>
    <xf numFmtId="164" fontId="12" fillId="0" borderId="1" xfId="0" applyNumberFormat="1" applyFont="1" applyBorder="1"/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43" fontId="12" fillId="0" borderId="1" xfId="1" applyFont="1" applyBorder="1"/>
    <xf numFmtId="43" fontId="18" fillId="0" borderId="1" xfId="0" applyNumberFormat="1" applyFont="1" applyBorder="1"/>
    <xf numFmtId="0" fontId="26" fillId="0" borderId="2" xfId="0" applyFont="1" applyBorder="1" applyAlignment="1">
      <alignment wrapText="1"/>
    </xf>
    <xf numFmtId="0" fontId="26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43" fontId="21" fillId="0" borderId="1" xfId="1" applyFont="1" applyFill="1" applyBorder="1" applyAlignment="1">
      <alignment horizontal="right" wrapText="1"/>
    </xf>
    <xf numFmtId="43" fontId="21" fillId="0" borderId="1" xfId="1" applyFont="1" applyFill="1" applyBorder="1" applyAlignment="1">
      <alignment horizontal="center" wrapText="1"/>
    </xf>
    <xf numFmtId="4" fontId="21" fillId="0" borderId="1" xfId="0" applyNumberFormat="1" applyFont="1" applyBorder="1" applyAlignment="1">
      <alignment horizontal="right" wrapText="1"/>
    </xf>
    <xf numFmtId="2" fontId="21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/>
    <xf numFmtId="43" fontId="23" fillId="0" borderId="1" xfId="1" applyFont="1" applyFill="1" applyBorder="1" applyAlignment="1" applyProtection="1">
      <alignment horizontal="right" vertical="center" wrapText="1"/>
    </xf>
    <xf numFmtId="43" fontId="20" fillId="0" borderId="1" xfId="1" applyFont="1" applyBorder="1"/>
    <xf numFmtId="43" fontId="21" fillId="0" borderId="1" xfId="1" quotePrefix="1" applyFont="1" applyFill="1" applyBorder="1" applyAlignment="1">
      <alignment horizontal="right" wrapText="1"/>
    </xf>
    <xf numFmtId="0" fontId="21" fillId="0" borderId="1" xfId="0" applyFont="1" applyBorder="1" applyAlignment="1">
      <alignment horizontal="right" wrapText="1"/>
    </xf>
    <xf numFmtId="0" fontId="26" fillId="0" borderId="1" xfId="0" applyFont="1" applyBorder="1" applyAlignment="1">
      <alignment wrapText="1"/>
    </xf>
    <xf numFmtId="43" fontId="11" fillId="0" borderId="1" xfId="1" applyFont="1" applyFill="1" applyBorder="1" applyAlignment="1">
      <alignment wrapText="1"/>
    </xf>
    <xf numFmtId="43" fontId="26" fillId="0" borderId="1" xfId="1" applyFont="1" applyFill="1" applyBorder="1" applyAlignment="1">
      <alignment wrapText="1"/>
    </xf>
    <xf numFmtId="4" fontId="26" fillId="0" borderId="1" xfId="0" applyNumberFormat="1" applyFont="1" applyBorder="1" applyAlignment="1">
      <alignment horizontal="right" wrapText="1"/>
    </xf>
    <xf numFmtId="2" fontId="11" fillId="0" borderId="1" xfId="0" applyNumberFormat="1" applyFont="1" applyBorder="1" applyAlignment="1">
      <alignment wrapText="1"/>
    </xf>
    <xf numFmtId="164" fontId="11" fillId="0" borderId="1" xfId="0" applyNumberFormat="1" applyFont="1" applyBorder="1"/>
    <xf numFmtId="0" fontId="26" fillId="0" borderId="1" xfId="0" applyFont="1" applyBorder="1" applyAlignment="1">
      <alignment horizontal="justify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justify" wrapText="1"/>
    </xf>
    <xf numFmtId="0" fontId="20" fillId="0" borderId="1" xfId="0" applyFont="1" applyBorder="1" applyAlignment="1">
      <alignment wrapText="1"/>
    </xf>
    <xf numFmtId="2" fontId="20" fillId="0" borderId="1" xfId="0" applyNumberFormat="1" applyFont="1" applyBorder="1" applyAlignment="1">
      <alignment wrapText="1"/>
    </xf>
    <xf numFmtId="4" fontId="23" fillId="2" borderId="1" xfId="0" applyNumberFormat="1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right" wrapText="1"/>
    </xf>
    <xf numFmtId="2" fontId="26" fillId="0" borderId="1" xfId="0" applyNumberFormat="1" applyFont="1" applyBorder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0" fontId="21" fillId="0" borderId="1" xfId="0" applyFont="1" applyBorder="1"/>
    <xf numFmtId="43" fontId="20" fillId="0" borderId="1" xfId="1" applyFont="1" applyBorder="1" applyAlignment="1"/>
    <xf numFmtId="43" fontId="21" fillId="0" borderId="1" xfId="1" applyFont="1" applyBorder="1" applyAlignment="1">
      <alignment wrapText="1"/>
    </xf>
    <xf numFmtId="43" fontId="21" fillId="6" borderId="1" xfId="1" applyFont="1" applyFill="1" applyBorder="1" applyAlignment="1">
      <alignment horizontal="right"/>
    </xf>
    <xf numFmtId="43" fontId="20" fillId="0" borderId="1" xfId="1" applyFont="1" applyBorder="1" applyAlignment="1">
      <alignment horizontal="right"/>
    </xf>
    <xf numFmtId="0" fontId="21" fillId="4" borderId="1" xfId="0" applyFont="1" applyFill="1" applyBorder="1"/>
    <xf numFmtId="43" fontId="20" fillId="4" borderId="1" xfId="1" applyFont="1" applyFill="1" applyBorder="1" applyAlignment="1"/>
    <xf numFmtId="43" fontId="21" fillId="6" borderId="1" xfId="1" applyFont="1" applyFill="1" applyBorder="1" applyAlignment="1">
      <alignment wrapText="1"/>
    </xf>
    <xf numFmtId="43" fontId="21" fillId="7" borderId="1" xfId="1" applyFont="1" applyFill="1" applyBorder="1" applyAlignment="1">
      <alignment horizontal="right"/>
    </xf>
    <xf numFmtId="43" fontId="0" fillId="0" borderId="0" xfId="0" applyNumberFormat="1"/>
    <xf numFmtId="4" fontId="20" fillId="0" borderId="0" xfId="0" applyNumberFormat="1" applyFont="1"/>
    <xf numFmtId="4" fontId="20" fillId="0" borderId="1" xfId="0" applyNumberFormat="1" applyFont="1" applyBorder="1" applyAlignment="1">
      <alignment wrapText="1"/>
    </xf>
    <xf numFmtId="43" fontId="21" fillId="5" borderId="1" xfId="1" applyFont="1" applyFill="1" applyBorder="1" applyAlignment="1"/>
    <xf numFmtId="0" fontId="21" fillId="6" borderId="1" xfId="0" applyFont="1" applyFill="1" applyBorder="1"/>
    <xf numFmtId="0" fontId="21" fillId="0" borderId="1" xfId="0" applyFont="1" applyBorder="1" applyAlignment="1">
      <alignment horizontal="right"/>
    </xf>
    <xf numFmtId="0" fontId="21" fillId="7" borderId="1" xfId="0" applyFont="1" applyFill="1" applyBorder="1"/>
    <xf numFmtId="43" fontId="15" fillId="0" borderId="1" xfId="1" applyFont="1" applyBorder="1"/>
    <xf numFmtId="0" fontId="19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right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5" xfId="0" applyBorder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2" fillId="0" borderId="0" xfId="0" applyFont="1" applyAlignment="1">
      <alignment horizontal="left" wrapText="1"/>
    </xf>
    <xf numFmtId="0" fontId="18" fillId="3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0" fillId="0" borderId="1" xfId="0" applyNumberForma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12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/>
    </xf>
    <xf numFmtId="2" fontId="21" fillId="0" borderId="1" xfId="0" applyNumberFormat="1" applyFont="1" applyBorder="1" applyAlignment="1">
      <alignment horizontal="center" wrapText="1"/>
    </xf>
    <xf numFmtId="0" fontId="11" fillId="0" borderId="6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21" fillId="9" borderId="1" xfId="0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left"/>
    </xf>
    <xf numFmtId="0" fontId="21" fillId="7" borderId="1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0" fontId="22" fillId="7" borderId="1" xfId="0" applyFont="1" applyFill="1" applyBorder="1" applyAlignment="1">
      <alignment horizontal="left"/>
    </xf>
    <xf numFmtId="0" fontId="21" fillId="7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layout>
        <c:manualLayout>
          <c:xMode val="edge"/>
          <c:yMode val="edge"/>
          <c:x val="0.13495426708025132"/>
          <c:y val="0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'Tabela1.Buxheti Janar-Mars 2026'!$B$3:$B$3</c:f>
              <c:strCache>
                <c:ptCount val="1"/>
                <c:pt idx="0">
                  <c:v>Buxheti sipas SIMFK për vitin 2026</c:v>
                </c:pt>
              </c:strCache>
            </c:strRef>
          </c:tx>
          <c:explosion val="43"/>
          <c:dLbls>
            <c:dLbl>
              <c:idx val="1"/>
              <c:layout>
                <c:manualLayout>
                  <c:x val="-0.16968582874509108"/>
                  <c:y val="3.4859000183116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0D-4EFF-AA99-1B3E7FDCCF04}"/>
                </c:ext>
              </c:extLst>
            </c:dLbl>
            <c:dLbl>
              <c:idx val="2"/>
              <c:layout>
                <c:manualLayout>
                  <c:x val="-7.0468691413573412E-2"/>
                  <c:y val="1.51745712018556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0D-4EFF-AA99-1B3E7FDCCF04}"/>
                </c:ext>
              </c:extLst>
            </c:dLbl>
            <c:dLbl>
              <c:idx val="3"/>
              <c:layout>
                <c:manualLayout>
                  <c:x val="7.3513113492392396E-2"/>
                  <c:y val="-8.20936336446316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0D-4EFF-AA99-1B3E7FDCCF04}"/>
                </c:ext>
              </c:extLst>
            </c:dLbl>
            <c:dLbl>
              <c:idx val="4"/>
              <c:layout>
                <c:manualLayout>
                  <c:x val="-7.6052927594576991E-2"/>
                  <c:y val="-4.67640236830861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0D-4EFF-AA99-1B3E7FDCCF04}"/>
                </c:ext>
              </c:extLst>
            </c:dLbl>
            <c:dLbl>
              <c:idx val="6"/>
              <c:layout>
                <c:manualLayout>
                  <c:x val="0.12704941487577237"/>
                  <c:y val="3.10520051272661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0D-4EFF-AA99-1B3E7FDCCF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'Tabela1.Buxheti Janar-Mars 2026'!$A$4:$A$10</c:f>
              <c:strCache>
                <c:ptCount val="7"/>
                <c:pt idx="0">
                  <c:v>Granti qeveritar</c:v>
                </c:pt>
                <c:pt idx="1">
                  <c:v>Të hyrat vetanake 2026</c:v>
                </c:pt>
                <c:pt idx="2">
                  <c:v>Të hyrat e bartura nga viti 2025</c:v>
                </c:pt>
                <c:pt idx="3">
                  <c:v>31_Granti I donatorëve të brendshëm</c:v>
                </c:pt>
                <c:pt idx="4">
                  <c:v>32_Granti I donatorëve të jashtme</c:v>
                </c:pt>
                <c:pt idx="5">
                  <c:v>61_ Granti I jashtëm (Performancës)</c:v>
                </c:pt>
                <c:pt idx="6">
                  <c:v>93_ Këshilli I Evropës</c:v>
                </c:pt>
              </c:strCache>
            </c:strRef>
          </c:cat>
          <c:val>
            <c:numRef>
              <c:f>'Tabela1.Buxheti Janar-Mars 2026'!$B$4:$B$10</c:f>
              <c:numCache>
                <c:formatCode>_(* #,##0.00_);_(* \(#,##0.00\);_(* "-"??_);_(@_)</c:formatCode>
                <c:ptCount val="7"/>
                <c:pt idx="0">
                  <c:v>14787114</c:v>
                </c:pt>
                <c:pt idx="1">
                  <c:v>1551784</c:v>
                </c:pt>
                <c:pt idx="2">
                  <c:v>0</c:v>
                </c:pt>
                <c:pt idx="3">
                  <c:v>118352.29</c:v>
                </c:pt>
                <c:pt idx="4">
                  <c:v>18341.330000000002</c:v>
                </c:pt>
                <c:pt idx="5">
                  <c:v>2575.02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0D-4EFF-AA99-1B3E7FDCCF04}"/>
            </c:ext>
          </c:extLst>
        </c:ser>
        <c:ser>
          <c:idx val="1"/>
          <c:order val="1"/>
          <c:tx>
            <c:strRef>
              <c:f>'Tabela1.Buxheti Janar-Mars 2026'!$C$3:$C$3</c:f>
              <c:strCache>
                <c:ptCount val="1"/>
                <c:pt idx="0">
                  <c:v>% në total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'Tabela1.Buxheti Janar-Mars 2026'!$A$4:$A$10</c:f>
              <c:strCache>
                <c:ptCount val="7"/>
                <c:pt idx="0">
                  <c:v>Granti qeveritar</c:v>
                </c:pt>
                <c:pt idx="1">
                  <c:v>Të hyrat vetanake 2026</c:v>
                </c:pt>
                <c:pt idx="2">
                  <c:v>Të hyrat e bartura nga viti 2025</c:v>
                </c:pt>
                <c:pt idx="3">
                  <c:v>31_Granti I donatorëve të brendshëm</c:v>
                </c:pt>
                <c:pt idx="4">
                  <c:v>32_Granti I donatorëve të jashtme</c:v>
                </c:pt>
                <c:pt idx="5">
                  <c:v>61_ Granti I jashtëm (Performancës)</c:v>
                </c:pt>
                <c:pt idx="6">
                  <c:v>93_ Këshilli I Evropës</c:v>
                </c:pt>
              </c:strCache>
            </c:strRef>
          </c:cat>
          <c:val>
            <c:numRef>
              <c:f>'Tabela1.Buxheti Janar-Mars 2026'!$C$4:$C$10</c:f>
              <c:numCache>
                <c:formatCode>_(* #,##0.00_);_(* \(#,##0.00\);_(* "-"??_);_(@_)</c:formatCode>
                <c:ptCount val="7"/>
                <c:pt idx="0">
                  <c:v>89.732171068087467</c:v>
                </c:pt>
                <c:pt idx="1">
                  <c:v>9.4166412288916579</c:v>
                </c:pt>
                <c:pt idx="2">
                  <c:v>0</c:v>
                </c:pt>
                <c:pt idx="3">
                  <c:v>0.71819341709138762</c:v>
                </c:pt>
                <c:pt idx="4">
                  <c:v>0.11130010637479666</c:v>
                </c:pt>
                <c:pt idx="5">
                  <c:v>1.5625911529710705E-2</c:v>
                </c:pt>
                <c:pt idx="6">
                  <c:v>6.0682680249903708E-3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0D-4EFF-AA99-1B3E7FDCCF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Shpenzimet </a:t>
            </a:r>
            <a:r>
              <a:rPr lang="en-US" sz="1800" b="1" i="0" u="none" strike="noStrike" baseline="0"/>
              <a:t>Janar-Mars 2023</a:t>
            </a:r>
            <a:r>
              <a:rPr lang="en-US"/>
              <a:t> sipas kategorive ekonomike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'Tab.2.Te hyrat vetanake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'Tab.2.Te hyrat vetanake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D24-49A5-AC6D-34A8B54A5E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KRAHASIMI I TË HYRAVE NDËR VITE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'Tab.2.Te hyrat vetanake '!$C$37:$C$39</c:f>
              <c:strCache>
                <c:ptCount val="3"/>
                <c:pt idx="1">
                  <c:v>Te hyrat në periudhën janar-mars 2026</c:v>
                </c:pt>
                <c:pt idx="2">
                  <c:v>Te hyrat në periudhën janar-mars 2025</c:v>
                </c:pt>
              </c:strCache>
            </c:strRef>
          </c:cat>
          <c:val>
            <c:numRef>
              <c:f>'Tab.2.Te hyrat vetanake '!$D$37:$D$39</c:f>
              <c:numCache>
                <c:formatCode>_(* #,##0.00_);_(* \(#,##0.00\);_(* "-"??_);_(@_)</c:formatCode>
                <c:ptCount val="3"/>
                <c:pt idx="1">
                  <c:v>401792.72</c:v>
                </c:pt>
                <c:pt idx="2">
                  <c:v>410893.52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C-41B2-9FB0-BCFADE4A3AAF}"/>
            </c:ext>
          </c:extLst>
        </c:ser>
        <c:ser>
          <c:idx val="1"/>
          <c:order val="1"/>
          <c:invertIfNegative val="0"/>
          <c:cat>
            <c:strRef>
              <c:f>'Tab.2.Te hyrat vetanake '!$C$37:$C$39</c:f>
              <c:strCache>
                <c:ptCount val="3"/>
                <c:pt idx="1">
                  <c:v>Te hyrat në periudhën janar-mars 2026</c:v>
                </c:pt>
                <c:pt idx="2">
                  <c:v>Te hyrat në periudhën janar-mars 2025</c:v>
                </c:pt>
              </c:strCache>
            </c:strRef>
          </c:cat>
          <c:val>
            <c:numRef>
              <c:f>'Tab.2.Te hyrat vetanake '!$E$37:$E$39</c:f>
              <c:numCache>
                <c:formatCode>_(* #,##0.00_);_(* \(#,##0.00\);_(* "-"??_);_(@_)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CCC-41B2-9FB0-BCFADE4A3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72243072"/>
        <c:axId val="72244608"/>
        <c:axId val="0"/>
      </c:bar3DChart>
      <c:catAx>
        <c:axId val="72243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244608"/>
        <c:crosses val="autoZero"/>
        <c:auto val="1"/>
        <c:lblAlgn val="ctr"/>
        <c:lblOffset val="100"/>
        <c:noMultiLvlLbl val="0"/>
      </c:catAx>
      <c:valAx>
        <c:axId val="72244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243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Të hyrat sipas muajve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'Tab.3. THV sipas muajve'!$C$38:$E$38</c:f>
              <c:strCache>
                <c:ptCount val="3"/>
                <c:pt idx="0">
                  <c:v>Të hyrat  janar 2026</c:v>
                </c:pt>
                <c:pt idx="1">
                  <c:v>Të hyrat  shkurt 2026 </c:v>
                </c:pt>
                <c:pt idx="2">
                  <c:v>Të hyrat  mars 2026</c:v>
                </c:pt>
              </c:strCache>
            </c:strRef>
          </c:cat>
          <c:val>
            <c:numRef>
              <c:f>'Tab.3. THV sipas muajve'!$C$39:$E$39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867-400D-8F3E-DF790A9784CC}"/>
            </c:ext>
          </c:extLst>
        </c:ser>
        <c:ser>
          <c:idx val="1"/>
          <c:order val="1"/>
          <c:invertIfNegative val="0"/>
          <c:cat>
            <c:strRef>
              <c:f>'Tab.3. THV sipas muajve'!$C$38:$E$38</c:f>
              <c:strCache>
                <c:ptCount val="3"/>
                <c:pt idx="0">
                  <c:v>Të hyrat  janar 2026</c:v>
                </c:pt>
                <c:pt idx="1">
                  <c:v>Të hyrat  shkurt 2026 </c:v>
                </c:pt>
                <c:pt idx="2">
                  <c:v>Të hyrat  mars 2026</c:v>
                </c:pt>
              </c:strCache>
            </c:strRef>
          </c:cat>
          <c:val>
            <c:numRef>
              <c:f>'Tab.3. THV sipas muajve'!$C$40:$E$40</c:f>
              <c:numCache>
                <c:formatCode>0.00</c:formatCode>
                <c:ptCount val="3"/>
                <c:pt idx="0" formatCode="#,##0.00">
                  <c:v>110401.81</c:v>
                </c:pt>
                <c:pt idx="1">
                  <c:v>128574.92</c:v>
                </c:pt>
                <c:pt idx="2">
                  <c:v>162815.99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7-400D-8F3E-DF790A978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9660160"/>
        <c:axId val="79661696"/>
      </c:barChart>
      <c:catAx>
        <c:axId val="7966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661696"/>
        <c:crosses val="autoZero"/>
        <c:auto val="1"/>
        <c:lblAlgn val="ctr"/>
        <c:lblOffset val="100"/>
        <c:noMultiLvlLbl val="0"/>
      </c:catAx>
      <c:valAx>
        <c:axId val="796616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796601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'Tab.4. Shpenzimet buxhetore'!$A$16:$A$17</c:f>
              <c:strCache>
                <c:ptCount val="2"/>
                <c:pt idx="0">
                  <c:v>Buxheti i shpenzuar Janar-Mars 2026</c:v>
                </c:pt>
                <c:pt idx="1">
                  <c:v>Buxheti i shpenzuar Janar-Mars 2025</c:v>
                </c:pt>
              </c:strCache>
            </c:strRef>
          </c:cat>
          <c:val>
            <c:numRef>
              <c:f>'Tab.4. Shpenzimet buxhetore'!$B$16:$B$17</c:f>
              <c:numCache>
                <c:formatCode>#,##0.00</c:formatCode>
                <c:ptCount val="2"/>
                <c:pt idx="0">
                  <c:v>5072823.18</c:v>
                </c:pt>
                <c:pt idx="1">
                  <c:v>4543158.9800000004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7-447E-AD78-70E7CA5F3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506240"/>
        <c:axId val="80532608"/>
        <c:axId val="0"/>
      </c:bar3DChart>
      <c:catAx>
        <c:axId val="8050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0532608"/>
        <c:crosses val="autoZero"/>
        <c:auto val="1"/>
        <c:lblAlgn val="ctr"/>
        <c:lblOffset val="100"/>
        <c:noMultiLvlLbl val="0"/>
      </c:catAx>
      <c:valAx>
        <c:axId val="805326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0506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Shpenzimet </a:t>
            </a:r>
            <a:r>
              <a:rPr lang="en-US" sz="1800" b="1" i="0" u="none" strike="noStrike" baseline="0"/>
              <a:t>Janar-Mars 2026</a:t>
            </a:r>
            <a:r>
              <a:rPr lang="en-US"/>
              <a:t> sipas kategorive ekonomike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'Tab.4.1 Shpen.Janar-Mars '!$A$19:$A$23</c:f>
              <c:strCache>
                <c:ptCount val="5"/>
                <c:pt idx="0">
                  <c:v>Paga dhe mëditje </c:v>
                </c:pt>
                <c:pt idx="1">
                  <c:v>Mallra dhe shërbime </c:v>
                </c:pt>
                <c:pt idx="2">
                  <c:v>Shërbime komunale </c:v>
                </c:pt>
                <c:pt idx="3">
                  <c:v>Subvencione dhe transf.</c:v>
                </c:pt>
                <c:pt idx="4">
                  <c:v>Kapitalet</c:v>
                </c:pt>
              </c:strCache>
            </c:strRef>
          </c:cat>
          <c:val>
            <c:numRef>
              <c:f>'Tab.4.1 Shpen.Janar-Mars '!$B$19:$B$23</c:f>
              <c:numCache>
                <c:formatCode>#,##0.00</c:formatCode>
                <c:ptCount val="5"/>
                <c:pt idx="0">
                  <c:v>3085000.22</c:v>
                </c:pt>
                <c:pt idx="1">
                  <c:v>500190.92</c:v>
                </c:pt>
                <c:pt idx="2">
                  <c:v>169918.94</c:v>
                </c:pt>
                <c:pt idx="3">
                  <c:v>85288.08</c:v>
                </c:pt>
                <c:pt idx="4">
                  <c:v>1232425.02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6-46AD-8032-235FCE7C4F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13</xdr:row>
      <xdr:rowOff>13335</xdr:rowOff>
    </xdr:from>
    <xdr:to>
      <xdr:col>3</xdr:col>
      <xdr:colOff>371475</xdr:colOff>
      <xdr:row>27</xdr:row>
      <xdr:rowOff>13335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0</xdr:rowOff>
    </xdr:from>
    <xdr:to>
      <xdr:col>8</xdr:col>
      <xdr:colOff>609600</xdr:colOff>
      <xdr:row>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243205</xdr:colOff>
      <xdr:row>35</xdr:row>
      <xdr:rowOff>86362</xdr:rowOff>
    </xdr:from>
    <xdr:to>
      <xdr:col>6</xdr:col>
      <xdr:colOff>209550</xdr:colOff>
      <xdr:row>47</xdr:row>
      <xdr:rowOff>66675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503555</xdr:colOff>
      <xdr:row>34</xdr:row>
      <xdr:rowOff>55245</xdr:rowOff>
    </xdr:from>
    <xdr:to>
      <xdr:col>5</xdr:col>
      <xdr:colOff>589280</xdr:colOff>
      <xdr:row>48</xdr:row>
      <xdr:rowOff>137795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158751</xdr:rowOff>
    </xdr:from>
    <xdr:to>
      <xdr:col>4</xdr:col>
      <xdr:colOff>523875</xdr:colOff>
      <xdr:row>20</xdr:row>
      <xdr:rowOff>55881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3810</xdr:rowOff>
    </xdr:from>
    <xdr:to>
      <xdr:col>4</xdr:col>
      <xdr:colOff>190500</xdr:colOff>
      <xdr:row>28</xdr:row>
      <xdr:rowOff>217170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8"/>
  <sheetViews>
    <sheetView tabSelected="1" zoomScaleNormal="100" workbookViewId="0">
      <selection activeCell="H12" sqref="H12"/>
    </sheetView>
  </sheetViews>
  <sheetFormatPr defaultRowHeight="15" x14ac:dyDescent="0.25"/>
  <cols>
    <col min="1" max="1" width="27.7109375" customWidth="1"/>
    <col min="2" max="2" width="17.42578125" customWidth="1"/>
    <col min="3" max="3" width="15.28515625" customWidth="1"/>
    <col min="4" max="4" width="15.140625" customWidth="1"/>
    <col min="5" max="5" width="14.85546875" customWidth="1"/>
    <col min="6" max="6" width="15.85546875" customWidth="1"/>
    <col min="7" max="7" width="15" customWidth="1"/>
    <col min="8" max="8" width="20.42578125" customWidth="1"/>
    <col min="9" max="9" width="9.5703125" bestFit="1" customWidth="1"/>
    <col min="10" max="10" width="10" customWidth="1"/>
    <col min="11" max="11" width="14.85546875" customWidth="1"/>
    <col min="12" max="13" width="10.5703125" bestFit="1" customWidth="1"/>
  </cols>
  <sheetData>
    <row r="2" spans="1:14" ht="33.75" customHeight="1" x14ac:dyDescent="0.25">
      <c r="A2" s="127" t="s">
        <v>66</v>
      </c>
      <c r="B2" s="127"/>
      <c r="C2" s="127"/>
      <c r="D2" s="127"/>
      <c r="E2" s="127"/>
    </row>
    <row r="3" spans="1:14" ht="53.25" customHeight="1" x14ac:dyDescent="0.25">
      <c r="A3" s="29" t="s">
        <v>3</v>
      </c>
      <c r="B3" s="4" t="s">
        <v>68</v>
      </c>
      <c r="C3" s="4" t="s">
        <v>42</v>
      </c>
      <c r="D3" s="4" t="s">
        <v>62</v>
      </c>
      <c r="E3" s="29" t="s">
        <v>67</v>
      </c>
      <c r="J3" s="128"/>
      <c r="K3" s="18"/>
      <c r="L3" s="18"/>
      <c r="M3" s="18"/>
      <c r="N3" s="129"/>
    </row>
    <row r="4" spans="1:14" ht="24.75" customHeight="1" x14ac:dyDescent="0.25">
      <c r="A4" s="9" t="s">
        <v>0</v>
      </c>
      <c r="B4" s="30">
        <v>14787114</v>
      </c>
      <c r="C4" s="31">
        <f>B4*100/B11</f>
        <v>89.732171068087467</v>
      </c>
      <c r="D4" s="30">
        <v>14673149</v>
      </c>
      <c r="E4" s="31">
        <f>(B4-D4)*100/D4</f>
        <v>0.77669081122259442</v>
      </c>
      <c r="J4" s="128"/>
      <c r="K4" s="19"/>
      <c r="L4" s="3"/>
      <c r="M4" s="3"/>
      <c r="N4" s="129"/>
    </row>
    <row r="5" spans="1:14" ht="27" customHeight="1" x14ac:dyDescent="0.25">
      <c r="A5" s="9" t="s">
        <v>288</v>
      </c>
      <c r="B5" s="32">
        <v>1551784</v>
      </c>
      <c r="C5" s="31">
        <f>B5*100/B11</f>
        <v>9.4166412288916579</v>
      </c>
      <c r="D5" s="32">
        <v>1495504</v>
      </c>
      <c r="E5" s="31">
        <f t="shared" ref="E5:E10" si="0">(B5-D5)*100/D5</f>
        <v>3.763279803999187</v>
      </c>
      <c r="F5" s="115"/>
      <c r="G5" s="1"/>
      <c r="H5" s="2"/>
      <c r="J5" s="128"/>
      <c r="K5" s="19"/>
      <c r="L5" s="3"/>
      <c r="M5" s="3"/>
      <c r="N5" s="129"/>
    </row>
    <row r="6" spans="1:14" ht="27.75" customHeight="1" x14ac:dyDescent="0.25">
      <c r="A6" s="9" t="s">
        <v>289</v>
      </c>
      <c r="B6" s="33">
        <v>0</v>
      </c>
      <c r="C6" s="31">
        <f>B6*100/B11</f>
        <v>0</v>
      </c>
      <c r="D6" s="33">
        <v>0</v>
      </c>
      <c r="E6" s="31"/>
      <c r="J6" s="20"/>
      <c r="K6" s="21"/>
      <c r="L6" s="3"/>
      <c r="M6" s="21"/>
      <c r="N6" s="21"/>
    </row>
    <row r="7" spans="1:14" ht="26.25" x14ac:dyDescent="0.25">
      <c r="A7" s="9" t="s">
        <v>55</v>
      </c>
      <c r="B7" s="33">
        <v>118352.29</v>
      </c>
      <c r="C7" s="31">
        <f>B7*100/B11</f>
        <v>0.71819341709138762</v>
      </c>
      <c r="D7" s="33">
        <f>14897.31+33675.28</f>
        <v>48572.59</v>
      </c>
      <c r="E7" s="31">
        <f>(B7-D7)*100/D7</f>
        <v>143.66065305556077</v>
      </c>
      <c r="F7" s="115"/>
      <c r="J7" s="20"/>
      <c r="K7" s="21"/>
      <c r="L7" s="3"/>
      <c r="M7" s="21"/>
      <c r="N7" s="21"/>
    </row>
    <row r="8" spans="1:14" ht="15.75" x14ac:dyDescent="0.25">
      <c r="A8" s="9" t="s">
        <v>56</v>
      </c>
      <c r="B8" s="33">
        <v>18341.330000000002</v>
      </c>
      <c r="C8" s="31">
        <f>B8*100/B11</f>
        <v>0.11130010637479666</v>
      </c>
      <c r="D8" s="33">
        <f>18341.33</f>
        <v>18341.330000000002</v>
      </c>
      <c r="E8" s="31">
        <f t="shared" si="0"/>
        <v>0</v>
      </c>
      <c r="J8" s="20"/>
      <c r="K8" s="21"/>
      <c r="L8" s="3"/>
      <c r="M8" s="21"/>
      <c r="N8" s="21"/>
    </row>
    <row r="9" spans="1:14" ht="26.25" x14ac:dyDescent="0.25">
      <c r="A9" s="9" t="s">
        <v>57</v>
      </c>
      <c r="B9" s="32">
        <v>2575.02</v>
      </c>
      <c r="C9" s="31">
        <f>B9*100/B11</f>
        <v>1.5625911529710705E-2</v>
      </c>
      <c r="D9" s="32">
        <f>2575.01</f>
        <v>2575.0100000000002</v>
      </c>
      <c r="E9" s="31">
        <f t="shared" ref="E9" si="1">(B9-D9)*100/D9</f>
        <v>3.8834800640632583E-4</v>
      </c>
      <c r="J9" s="20"/>
      <c r="K9" s="130"/>
      <c r="L9" s="3"/>
      <c r="M9" s="21"/>
      <c r="N9" s="3"/>
    </row>
    <row r="10" spans="1:14" ht="24.75" customHeight="1" x14ac:dyDescent="0.25">
      <c r="A10" s="9" t="s">
        <v>84</v>
      </c>
      <c r="B10" s="32">
        <v>1000</v>
      </c>
      <c r="C10" s="31">
        <f>B10*100/B11</f>
        <v>6.0682680249903708E-3</v>
      </c>
      <c r="D10" s="32"/>
      <c r="E10" s="31" t="e">
        <f t="shared" si="0"/>
        <v>#DIV/0!</v>
      </c>
      <c r="J10" s="20"/>
      <c r="K10" s="130"/>
      <c r="L10" s="3"/>
      <c r="M10" s="3"/>
      <c r="N10" s="3"/>
    </row>
    <row r="11" spans="1:14" ht="14.25" customHeight="1" x14ac:dyDescent="0.25">
      <c r="A11" s="11" t="s">
        <v>2</v>
      </c>
      <c r="B11" s="34">
        <f>SUM(B4:B10)</f>
        <v>16479166.639999999</v>
      </c>
      <c r="C11" s="35">
        <f>SUM(C4:C10)</f>
        <v>100.00000000000001</v>
      </c>
      <c r="D11" s="38">
        <f>SUM(D4:D10)</f>
        <v>16238141.93</v>
      </c>
      <c r="E11" s="34">
        <f>(B11-D11)*100/D11</f>
        <v>1.4843121278223674</v>
      </c>
    </row>
    <row r="12" spans="1:14" x14ac:dyDescent="0.25">
      <c r="A12" s="125" t="s">
        <v>69</v>
      </c>
      <c r="B12" s="125"/>
      <c r="C12" s="125"/>
      <c r="D12" s="125"/>
      <c r="E12" s="125"/>
    </row>
    <row r="28" spans="1:4" x14ac:dyDescent="0.25">
      <c r="A28" s="126" t="s">
        <v>58</v>
      </c>
      <c r="B28" s="126"/>
      <c r="C28" s="126"/>
      <c r="D28" s="126"/>
    </row>
  </sheetData>
  <mergeCells count="6">
    <mergeCell ref="A12:E12"/>
    <mergeCell ref="A28:D28"/>
    <mergeCell ref="A2:E2"/>
    <mergeCell ref="J3:J5"/>
    <mergeCell ref="N3:N5"/>
    <mergeCell ref="K9:K10"/>
  </mergeCells>
  <pageMargins left="0.2" right="0" top="0.7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topLeftCell="A28" zoomScaleNormal="100" workbookViewId="0">
      <selection activeCell="I40" sqref="I40"/>
    </sheetView>
  </sheetViews>
  <sheetFormatPr defaultRowHeight="15" x14ac:dyDescent="0.25"/>
  <cols>
    <col min="1" max="1" width="5.7109375" customWidth="1"/>
    <col min="2" max="2" width="8.42578125" customWidth="1"/>
    <col min="3" max="3" width="25.7109375" customWidth="1"/>
    <col min="4" max="4" width="10.7109375" customWidth="1"/>
    <col min="5" max="5" width="8.5703125" customWidth="1"/>
    <col min="6" max="6" width="11" customWidth="1"/>
    <col min="7" max="7" width="8.140625" customWidth="1"/>
    <col min="8" max="8" width="9.85546875" customWidth="1"/>
    <col min="9" max="9" width="9.28515625" customWidth="1"/>
  </cols>
  <sheetData>
    <row r="1" spans="1:9" ht="28.5" customHeight="1" x14ac:dyDescent="0.25">
      <c r="A1" s="131" t="s">
        <v>292</v>
      </c>
      <c r="B1" s="131"/>
      <c r="C1" s="131"/>
      <c r="D1" s="131"/>
      <c r="E1" s="131"/>
      <c r="F1" s="131"/>
      <c r="G1" s="131"/>
      <c r="H1" s="131"/>
      <c r="I1" s="131"/>
    </row>
    <row r="2" spans="1:9" ht="23.25" x14ac:dyDescent="0.25">
      <c r="A2" s="133" t="s">
        <v>13</v>
      </c>
      <c r="B2" s="132" t="s">
        <v>34</v>
      </c>
      <c r="C2" s="57" t="s">
        <v>15</v>
      </c>
      <c r="D2" s="57" t="s">
        <v>16</v>
      </c>
      <c r="E2" s="57" t="s">
        <v>5</v>
      </c>
      <c r="F2" s="57" t="s">
        <v>17</v>
      </c>
      <c r="G2" s="57" t="s">
        <v>5</v>
      </c>
      <c r="H2" s="58" t="s">
        <v>61</v>
      </c>
      <c r="I2" s="57" t="s">
        <v>18</v>
      </c>
    </row>
    <row r="3" spans="1:9" ht="14.25" customHeight="1" x14ac:dyDescent="0.25">
      <c r="A3" s="133"/>
      <c r="B3" s="132"/>
      <c r="C3" s="57"/>
      <c r="D3" s="57">
        <v>2026</v>
      </c>
      <c r="E3" s="57" t="s">
        <v>19</v>
      </c>
      <c r="F3" s="57">
        <v>2025</v>
      </c>
      <c r="G3" s="57" t="s">
        <v>19</v>
      </c>
      <c r="H3" s="57" t="s">
        <v>74</v>
      </c>
      <c r="I3" s="57" t="s">
        <v>20</v>
      </c>
    </row>
    <row r="4" spans="1:9" x14ac:dyDescent="0.25">
      <c r="A4" s="59">
        <v>1</v>
      </c>
      <c r="B4" s="60">
        <v>40110</v>
      </c>
      <c r="C4" s="61" t="s">
        <v>21</v>
      </c>
      <c r="D4" s="62">
        <v>47591.89</v>
      </c>
      <c r="E4" s="63">
        <f>D4*100/D34</f>
        <v>11.844886089523973</v>
      </c>
      <c r="F4" s="64">
        <v>92867.97</v>
      </c>
      <c r="G4" s="63">
        <f>F4*100/F34</f>
        <v>22.601468623793338</v>
      </c>
      <c r="H4" s="63">
        <f>(D4-F4)*100/F4</f>
        <v>-48.753170764904198</v>
      </c>
      <c r="I4" s="65">
        <f>D4-F4</f>
        <v>-45276.08</v>
      </c>
    </row>
    <row r="5" spans="1:9" x14ac:dyDescent="0.25">
      <c r="A5" s="59">
        <v>2</v>
      </c>
      <c r="B5" s="60">
        <v>50001</v>
      </c>
      <c r="C5" s="66" t="s">
        <v>43</v>
      </c>
      <c r="D5" s="62">
        <v>23425</v>
      </c>
      <c r="E5" s="63">
        <f>D5*100/D34</f>
        <v>5.8301205656488753</v>
      </c>
      <c r="F5" s="64">
        <v>21440</v>
      </c>
      <c r="G5" s="63">
        <f>F5*100/F34</f>
        <v>5.2178968410112674</v>
      </c>
      <c r="H5" s="63">
        <f t="shared" ref="H5:H33" si="0">(D5-F5)*100/F5</f>
        <v>9.2583955223880601</v>
      </c>
      <c r="I5" s="65">
        <f t="shared" ref="I5:I33" si="1">D5-F5</f>
        <v>1985</v>
      </c>
    </row>
    <row r="6" spans="1:9" x14ac:dyDescent="0.25">
      <c r="A6" s="59">
        <v>3</v>
      </c>
      <c r="B6" s="60">
        <v>50009</v>
      </c>
      <c r="C6" s="66" t="s">
        <v>44</v>
      </c>
      <c r="D6" s="62">
        <v>34733</v>
      </c>
      <c r="E6" s="63">
        <f>D6*100/D34</f>
        <v>8.6445070483108815</v>
      </c>
      <c r="F6" s="64">
        <v>100465.05</v>
      </c>
      <c r="G6" s="63">
        <f>F6*100/F34</f>
        <v>24.450385588947714</v>
      </c>
      <c r="H6" s="63">
        <f t="shared" si="0"/>
        <v>-65.427778117862871</v>
      </c>
      <c r="I6" s="65">
        <f t="shared" si="1"/>
        <v>-65732.05</v>
      </c>
    </row>
    <row r="7" spans="1:9" x14ac:dyDescent="0.25">
      <c r="A7" s="59">
        <v>4</v>
      </c>
      <c r="B7" s="60">
        <v>50013</v>
      </c>
      <c r="C7" s="66" t="s">
        <v>45</v>
      </c>
      <c r="D7" s="62">
        <v>259</v>
      </c>
      <c r="E7" s="63">
        <f>D7*100/D34</f>
        <v>6.4461098249863763E-2</v>
      </c>
      <c r="F7" s="64">
        <v>51</v>
      </c>
      <c r="G7" s="63">
        <f>F7*100/F34</f>
        <v>1.241197476173389E-2</v>
      </c>
      <c r="H7" s="63">
        <f t="shared" si="0"/>
        <v>407.84313725490193</v>
      </c>
      <c r="I7" s="65">
        <f t="shared" si="1"/>
        <v>208</v>
      </c>
    </row>
    <row r="8" spans="1:9" x14ac:dyDescent="0.25">
      <c r="A8" s="59">
        <v>5</v>
      </c>
      <c r="B8" s="60">
        <v>50014</v>
      </c>
      <c r="C8" s="66" t="s">
        <v>46</v>
      </c>
      <c r="D8" s="62">
        <v>69.5</v>
      </c>
      <c r="E8" s="63">
        <f>D8*100/D34</f>
        <v>1.7297476171295491E-2</v>
      </c>
      <c r="F8" s="64">
        <v>0</v>
      </c>
      <c r="G8" s="63">
        <f>F8*100/F34</f>
        <v>0</v>
      </c>
      <c r="H8" s="63" t="e">
        <f t="shared" si="0"/>
        <v>#DIV/0!</v>
      </c>
      <c r="I8" s="65">
        <f t="shared" si="1"/>
        <v>69.5</v>
      </c>
    </row>
    <row r="9" spans="1:9" x14ac:dyDescent="0.25">
      <c r="A9" s="59">
        <v>6</v>
      </c>
      <c r="B9" s="60">
        <v>50015</v>
      </c>
      <c r="C9" s="66" t="s">
        <v>47</v>
      </c>
      <c r="D9" s="62">
        <v>510.5</v>
      </c>
      <c r="E9" s="63">
        <f>D9*100/D34</f>
        <v>0.12705556238052299</v>
      </c>
      <c r="F9" s="64">
        <v>143</v>
      </c>
      <c r="G9" s="63">
        <f>F9*100/F34</f>
        <v>3.4802203743685221E-2</v>
      </c>
      <c r="H9" s="63">
        <f t="shared" si="0"/>
        <v>256.99300699300699</v>
      </c>
      <c r="I9" s="65">
        <f t="shared" si="1"/>
        <v>367.5</v>
      </c>
    </row>
    <row r="10" spans="1:9" x14ac:dyDescent="0.25">
      <c r="A10" s="59">
        <v>7</v>
      </c>
      <c r="B10" s="60">
        <v>50016</v>
      </c>
      <c r="C10" s="66" t="s">
        <v>48</v>
      </c>
      <c r="D10" s="62">
        <v>8992</v>
      </c>
      <c r="E10" s="63">
        <f>D10*100/D34</f>
        <v>2.2379698666516408</v>
      </c>
      <c r="F10" s="64">
        <v>6429</v>
      </c>
      <c r="G10" s="63">
        <f>F10*100/F34</f>
        <v>1.5646389361409252</v>
      </c>
      <c r="H10" s="63">
        <f t="shared" si="0"/>
        <v>39.866231140146212</v>
      </c>
      <c r="I10" s="65">
        <f t="shared" si="1"/>
        <v>2563</v>
      </c>
    </row>
    <row r="11" spans="1:9" x14ac:dyDescent="0.25">
      <c r="A11" s="59">
        <v>8</v>
      </c>
      <c r="B11" s="60">
        <v>50017</v>
      </c>
      <c r="C11" s="66" t="s">
        <v>49</v>
      </c>
      <c r="D11" s="62">
        <v>1320</v>
      </c>
      <c r="E11" s="63">
        <f>D11*100/D34</f>
        <v>0.32852760498000066</v>
      </c>
      <c r="F11" s="64">
        <v>2029</v>
      </c>
      <c r="G11" s="63">
        <f>F11*100/F34</f>
        <v>0.49380189787368756</v>
      </c>
      <c r="H11" s="63">
        <f t="shared" si="0"/>
        <v>-34.943321833415474</v>
      </c>
      <c r="I11" s="65">
        <f t="shared" si="1"/>
        <v>-709</v>
      </c>
    </row>
    <row r="12" spans="1:9" x14ac:dyDescent="0.25">
      <c r="A12" s="59">
        <v>9</v>
      </c>
      <c r="B12" s="60">
        <v>50019</v>
      </c>
      <c r="C12" s="66" t="s">
        <v>50</v>
      </c>
      <c r="D12" s="62">
        <v>2322.8000000000002</v>
      </c>
      <c r="E12" s="63">
        <f>D12*100/D34</f>
        <v>0.57810903094511035</v>
      </c>
      <c r="F12" s="64">
        <v>877.2</v>
      </c>
      <c r="G12" s="63">
        <f>F12*100/F34</f>
        <v>0.21348596590182292</v>
      </c>
      <c r="H12" s="63">
        <f t="shared" si="0"/>
        <v>164.797081623347</v>
      </c>
      <c r="I12" s="65">
        <f t="shared" si="1"/>
        <v>1445.6000000000001</v>
      </c>
    </row>
    <row r="13" spans="1:9" x14ac:dyDescent="0.25">
      <c r="A13" s="59">
        <v>10</v>
      </c>
      <c r="B13" s="60">
        <v>50024</v>
      </c>
      <c r="C13" s="66" t="s">
        <v>51</v>
      </c>
      <c r="D13" s="62">
        <v>378</v>
      </c>
      <c r="E13" s="63">
        <f>D13*100/D34</f>
        <v>9.4078359607909279E-2</v>
      </c>
      <c r="F13" s="64">
        <v>255</v>
      </c>
      <c r="G13" s="63">
        <f>F13*100/F34</f>
        <v>6.2059873808669452E-2</v>
      </c>
      <c r="H13" s="63">
        <f t="shared" si="0"/>
        <v>48.235294117647058</v>
      </c>
      <c r="I13" s="65">
        <f t="shared" si="1"/>
        <v>123</v>
      </c>
    </row>
    <row r="14" spans="1:9" x14ac:dyDescent="0.25">
      <c r="A14" s="59">
        <v>11</v>
      </c>
      <c r="B14" s="60">
        <v>50026</v>
      </c>
      <c r="C14" s="67" t="s">
        <v>75</v>
      </c>
      <c r="D14" s="62">
        <v>24627.93</v>
      </c>
      <c r="E14" s="63">
        <f>D14*100/D34</f>
        <v>6.1295112564508392</v>
      </c>
      <c r="F14" s="64">
        <v>2132.54</v>
      </c>
      <c r="G14" s="63">
        <f>F14*100/F34</f>
        <v>0.51900064036054883</v>
      </c>
      <c r="H14" s="63">
        <f t="shared" si="0"/>
        <v>1054.8636836823694</v>
      </c>
      <c r="I14" s="65">
        <f t="shared" si="1"/>
        <v>22495.39</v>
      </c>
    </row>
    <row r="15" spans="1:9" x14ac:dyDescent="0.25">
      <c r="A15" s="59">
        <v>12</v>
      </c>
      <c r="B15" s="60">
        <v>50029</v>
      </c>
      <c r="C15" s="67" t="s">
        <v>52</v>
      </c>
      <c r="D15" s="62">
        <v>35545</v>
      </c>
      <c r="E15" s="63">
        <f>D15*100/D34</f>
        <v>8.8466013022834264</v>
      </c>
      <c r="F15" s="64">
        <v>9700</v>
      </c>
      <c r="G15" s="63">
        <f>F15*100/F34</f>
        <v>2.3607089252709557</v>
      </c>
      <c r="H15" s="63">
        <f t="shared" si="0"/>
        <v>266.44329896907215</v>
      </c>
      <c r="I15" s="65">
        <f t="shared" si="1"/>
        <v>25845</v>
      </c>
    </row>
    <row r="16" spans="1:9" x14ac:dyDescent="0.25">
      <c r="A16" s="59">
        <v>13</v>
      </c>
      <c r="B16" s="60">
        <v>50032</v>
      </c>
      <c r="C16" s="67" t="s">
        <v>53</v>
      </c>
      <c r="D16" s="62">
        <v>6948</v>
      </c>
      <c r="E16" s="63">
        <f>D16*100/D34</f>
        <v>1.7292498480310943</v>
      </c>
      <c r="F16" s="64">
        <v>2967</v>
      </c>
      <c r="G16" s="63">
        <f>F16*100/F34</f>
        <v>0.72208488466793053</v>
      </c>
      <c r="H16" s="63">
        <f t="shared" si="0"/>
        <v>134.17593528816988</v>
      </c>
      <c r="I16" s="65">
        <f t="shared" si="1"/>
        <v>3981</v>
      </c>
    </row>
    <row r="17" spans="1:9" x14ac:dyDescent="0.25">
      <c r="A17" s="59">
        <v>14</v>
      </c>
      <c r="B17" s="60">
        <v>50104</v>
      </c>
      <c r="C17" s="66" t="s">
        <v>22</v>
      </c>
      <c r="D17" s="62">
        <v>4320</v>
      </c>
      <c r="E17" s="63">
        <f>D17*100/D34</f>
        <v>1.0751812526618203</v>
      </c>
      <c r="F17" s="64">
        <v>1297.2</v>
      </c>
      <c r="G17" s="63">
        <f>F17*100/F34</f>
        <v>0.31570222864551378</v>
      </c>
      <c r="H17" s="63">
        <f t="shared" si="0"/>
        <v>233.02497687326547</v>
      </c>
      <c r="I17" s="65">
        <f t="shared" si="1"/>
        <v>3022.8</v>
      </c>
    </row>
    <row r="18" spans="1:9" x14ac:dyDescent="0.25">
      <c r="A18" s="59">
        <v>15</v>
      </c>
      <c r="B18" s="60">
        <v>50205</v>
      </c>
      <c r="C18" s="66" t="s">
        <v>23</v>
      </c>
      <c r="D18" s="62">
        <v>802</v>
      </c>
      <c r="E18" s="63">
        <f>D18*100/D34</f>
        <v>0.19960540848027314</v>
      </c>
      <c r="F18" s="64">
        <v>1123.5</v>
      </c>
      <c r="G18" s="63">
        <f>F18*100/F34</f>
        <v>0.27342850283937309</v>
      </c>
      <c r="H18" s="63">
        <f t="shared" si="0"/>
        <v>-28.615932354250113</v>
      </c>
      <c r="I18" s="65">
        <f t="shared" si="1"/>
        <v>-321.5</v>
      </c>
    </row>
    <row r="19" spans="1:9" x14ac:dyDescent="0.25">
      <c r="A19" s="59">
        <v>16</v>
      </c>
      <c r="B19" s="60">
        <v>50401</v>
      </c>
      <c r="C19" s="66" t="s">
        <v>24</v>
      </c>
      <c r="D19" s="64"/>
      <c r="E19" s="63">
        <f>D19*100/D34</f>
        <v>0</v>
      </c>
      <c r="F19" s="64"/>
      <c r="G19" s="63">
        <f>F19*100/F34</f>
        <v>0</v>
      </c>
      <c r="H19" s="63" t="e">
        <f t="shared" si="0"/>
        <v>#DIV/0!</v>
      </c>
      <c r="I19" s="65">
        <f t="shared" si="1"/>
        <v>0</v>
      </c>
    </row>
    <row r="20" spans="1:9" x14ac:dyDescent="0.25">
      <c r="A20" s="59">
        <v>17</v>
      </c>
      <c r="B20" s="60">
        <v>50403</v>
      </c>
      <c r="C20" s="66" t="s">
        <v>25</v>
      </c>
      <c r="D20" s="64"/>
      <c r="E20" s="63">
        <f>D20*100/D34</f>
        <v>0</v>
      </c>
      <c r="F20" s="64"/>
      <c r="G20" s="63">
        <f>F20*100/F34</f>
        <v>0</v>
      </c>
      <c r="H20" s="63" t="e">
        <f t="shared" si="0"/>
        <v>#DIV/0!</v>
      </c>
      <c r="I20" s="65">
        <f t="shared" si="1"/>
        <v>0</v>
      </c>
    </row>
    <row r="21" spans="1:9" x14ac:dyDescent="0.25">
      <c r="A21" s="59">
        <v>18</v>
      </c>
      <c r="B21" s="60">
        <v>50405</v>
      </c>
      <c r="C21" s="66" t="s">
        <v>26</v>
      </c>
      <c r="D21" s="62">
        <v>3792.7</v>
      </c>
      <c r="E21" s="63">
        <f>D21*100/D34</f>
        <v>0.94394442985427918</v>
      </c>
      <c r="F21" s="64">
        <v>5007.7</v>
      </c>
      <c r="G21" s="63">
        <f>F21*100/F34</f>
        <v>1.2187342355751922</v>
      </c>
      <c r="H21" s="63">
        <f t="shared" si="0"/>
        <v>-24.262635541266452</v>
      </c>
      <c r="I21" s="65">
        <f t="shared" si="1"/>
        <v>-1215</v>
      </c>
    </row>
    <row r="22" spans="1:9" x14ac:dyDescent="0.25">
      <c r="A22" s="59">
        <v>19</v>
      </c>
      <c r="B22" s="60">
        <v>50406</v>
      </c>
      <c r="C22" s="66" t="s">
        <v>27</v>
      </c>
      <c r="D22" s="64"/>
      <c r="E22" s="63">
        <f>D22*100/D34</f>
        <v>0</v>
      </c>
      <c r="F22" s="64"/>
      <c r="G22" s="63">
        <f>F22*100/F34</f>
        <v>0</v>
      </c>
      <c r="H22" s="63" t="e">
        <f t="shared" si="0"/>
        <v>#DIV/0!</v>
      </c>
      <c r="I22" s="65">
        <f t="shared" si="1"/>
        <v>0</v>
      </c>
    </row>
    <row r="23" spans="1:9" x14ac:dyDescent="0.25">
      <c r="A23" s="59">
        <v>20</v>
      </c>
      <c r="B23" s="60">
        <v>50407</v>
      </c>
      <c r="C23" s="66" t="s">
        <v>28</v>
      </c>
      <c r="D23" s="62">
        <v>2982</v>
      </c>
      <c r="E23" s="63">
        <f>D23*100/D34</f>
        <v>0.74217372579572871</v>
      </c>
      <c r="F23" s="64">
        <v>441</v>
      </c>
      <c r="G23" s="63">
        <f>F23*100/F34</f>
        <v>0.10732707588087541</v>
      </c>
      <c r="H23" s="63">
        <f t="shared" si="0"/>
        <v>576.19047619047615</v>
      </c>
      <c r="I23" s="65">
        <f t="shared" si="1"/>
        <v>2541</v>
      </c>
    </row>
    <row r="24" spans="1:9" x14ac:dyDescent="0.25">
      <c r="A24" s="59">
        <v>21</v>
      </c>
      <c r="B24" s="60">
        <v>50408</v>
      </c>
      <c r="C24" s="66" t="s">
        <v>29</v>
      </c>
      <c r="D24" s="62">
        <v>3584.4</v>
      </c>
      <c r="E24" s="63">
        <f>D24*100/D34</f>
        <v>0.89210177825023818</v>
      </c>
      <c r="F24" s="64">
        <v>2051.36</v>
      </c>
      <c r="G24" s="63">
        <f>F24*100/F34</f>
        <v>0.49924369700451832</v>
      </c>
      <c r="H24" s="63">
        <f t="shared" si="0"/>
        <v>74.732860151314242</v>
      </c>
      <c r="I24" s="65">
        <f t="shared" si="1"/>
        <v>1533.04</v>
      </c>
    </row>
    <row r="25" spans="1:9" x14ac:dyDescent="0.25">
      <c r="A25" s="59">
        <v>22</v>
      </c>
      <c r="B25" s="60">
        <v>50409</v>
      </c>
      <c r="C25" s="59" t="s">
        <v>32</v>
      </c>
      <c r="D25" s="62">
        <v>87</v>
      </c>
      <c r="E25" s="63">
        <f>D25*100/D34</f>
        <v>2.1652955782772772E-2</v>
      </c>
      <c r="F25" s="64">
        <v>9806</v>
      </c>
      <c r="G25" s="63">
        <f>F25*100/F34</f>
        <v>2.3865063630110299</v>
      </c>
      <c r="H25" s="63">
        <f t="shared" si="0"/>
        <v>-99.112788088925143</v>
      </c>
      <c r="I25" s="65">
        <f t="shared" si="1"/>
        <v>-9719</v>
      </c>
    </row>
    <row r="26" spans="1:9" x14ac:dyDescent="0.25">
      <c r="A26" s="59">
        <v>23</v>
      </c>
      <c r="B26" s="60">
        <v>50409</v>
      </c>
      <c r="C26" s="59" t="s">
        <v>31</v>
      </c>
      <c r="D26" s="62">
        <v>11218.5</v>
      </c>
      <c r="E26" s="63">
        <f>D26*100/D34</f>
        <v>2.7921113155061645</v>
      </c>
      <c r="F26" s="64">
        <v>6910</v>
      </c>
      <c r="G26" s="63">
        <f>F26*100/F34</f>
        <v>1.6817008941878664</v>
      </c>
      <c r="H26" s="63">
        <f t="shared" si="0"/>
        <v>62.35166425470333</v>
      </c>
      <c r="I26" s="65">
        <f t="shared" si="1"/>
        <v>4308.5</v>
      </c>
    </row>
    <row r="27" spans="1:9" x14ac:dyDescent="0.25">
      <c r="A27" s="59">
        <v>24</v>
      </c>
      <c r="B27" s="60">
        <v>50409</v>
      </c>
      <c r="C27" s="59" t="s">
        <v>30</v>
      </c>
      <c r="D27" s="62">
        <v>7041</v>
      </c>
      <c r="E27" s="63">
        <f>D27*100/D34</f>
        <v>1.7523961111092308</v>
      </c>
      <c r="F27" s="64">
        <v>17110</v>
      </c>
      <c r="G27" s="63">
        <f>F27*100/F34</f>
        <v>4.1640958465346447</v>
      </c>
      <c r="H27" s="63">
        <f t="shared" si="0"/>
        <v>-58.848626534190529</v>
      </c>
      <c r="I27" s="65">
        <f t="shared" si="1"/>
        <v>-10069</v>
      </c>
    </row>
    <row r="28" spans="1:9" x14ac:dyDescent="0.25">
      <c r="A28" s="59">
        <v>25</v>
      </c>
      <c r="B28" s="60">
        <v>50409</v>
      </c>
      <c r="C28" s="66" t="s">
        <v>54</v>
      </c>
      <c r="D28" s="62">
        <v>17130</v>
      </c>
      <c r="E28" s="63">
        <f>D28*100/D34</f>
        <v>4.2633923282631905</v>
      </c>
      <c r="F28" s="64">
        <v>59</v>
      </c>
      <c r="G28" s="63">
        <f>F28*100/F34</f>
        <v>1.435895119494705E-2</v>
      </c>
      <c r="H28" s="63">
        <f t="shared" si="0"/>
        <v>28933.898305084746</v>
      </c>
      <c r="I28" s="65">
        <f t="shared" si="1"/>
        <v>17071</v>
      </c>
    </row>
    <row r="29" spans="1:9" x14ac:dyDescent="0.25">
      <c r="A29" s="59">
        <v>26</v>
      </c>
      <c r="B29" s="60">
        <v>50433</v>
      </c>
      <c r="C29" s="67" t="s">
        <v>70</v>
      </c>
      <c r="D29" s="64"/>
      <c r="E29" s="63">
        <f>D29*100/D34</f>
        <v>0</v>
      </c>
      <c r="F29" s="64">
        <v>800</v>
      </c>
      <c r="G29" s="63">
        <f>F29*100/F34</f>
        <v>0.19469764332131595</v>
      </c>
      <c r="H29" s="63">
        <f>(D29-F29)*100/F29</f>
        <v>-100</v>
      </c>
      <c r="I29" s="65">
        <f>D29-F29</f>
        <v>-800</v>
      </c>
    </row>
    <row r="30" spans="1:9" x14ac:dyDescent="0.25">
      <c r="A30" s="59">
        <v>27</v>
      </c>
      <c r="B30" s="68">
        <v>50504</v>
      </c>
      <c r="C30" s="66" t="s">
        <v>71</v>
      </c>
      <c r="D30" s="62">
        <v>12391</v>
      </c>
      <c r="E30" s="63" t="e">
        <f>D30*100/D35</f>
        <v>#DIV/0!</v>
      </c>
      <c r="F30" s="64">
        <v>9283</v>
      </c>
      <c r="G30" s="63" t="e">
        <f>F30*100/F35</f>
        <v>#DIV/0!</v>
      </c>
      <c r="H30" s="63">
        <f t="shared" si="0"/>
        <v>33.480555854788321</v>
      </c>
      <c r="I30" s="65">
        <f t="shared" si="1"/>
        <v>3108</v>
      </c>
    </row>
    <row r="31" spans="1:9" x14ac:dyDescent="0.25">
      <c r="A31" s="59">
        <v>28</v>
      </c>
      <c r="B31" s="68"/>
      <c r="C31" s="59" t="s">
        <v>72</v>
      </c>
      <c r="D31" s="64">
        <v>147387</v>
      </c>
      <c r="E31" s="63" t="e">
        <f>D31*100/D36</f>
        <v>#DIV/0!</v>
      </c>
      <c r="F31" s="122">
        <v>111933</v>
      </c>
      <c r="G31" s="63" t="e">
        <f>F31*100/F36</f>
        <v>#DIV/0!</v>
      </c>
      <c r="H31" s="63">
        <f t="shared" si="0"/>
        <v>31.674305164696737</v>
      </c>
      <c r="I31" s="65">
        <f t="shared" si="1"/>
        <v>35454</v>
      </c>
    </row>
    <row r="32" spans="1:9" x14ac:dyDescent="0.25">
      <c r="A32" s="59">
        <v>29</v>
      </c>
      <c r="B32" s="60"/>
      <c r="C32" s="59" t="s">
        <v>73</v>
      </c>
      <c r="D32" s="64">
        <v>4290</v>
      </c>
      <c r="E32" s="123" t="e">
        <f>D32*100/D36</f>
        <v>#DIV/0!</v>
      </c>
      <c r="F32" s="122">
        <v>5715</v>
      </c>
      <c r="G32" s="63" t="e">
        <f>F32*100/F33</f>
        <v>#DIV/0!</v>
      </c>
      <c r="H32" s="63">
        <f t="shared" ref="H32" si="2">(D32-F32)*100/F32</f>
        <v>-24.934383202099738</v>
      </c>
      <c r="I32" s="65">
        <f t="shared" ref="I32" si="3">D32-F32</f>
        <v>-1425</v>
      </c>
    </row>
    <row r="33" spans="1:10" x14ac:dyDescent="0.25">
      <c r="A33" s="59">
        <v>30</v>
      </c>
      <c r="B33" s="60"/>
      <c r="C33" s="59" t="s">
        <v>296</v>
      </c>
      <c r="D33" s="64">
        <v>44.5</v>
      </c>
      <c r="E33" s="63">
        <f>D33*100/D34</f>
        <v>1.1075362440613658E-2</v>
      </c>
      <c r="F33" s="64">
        <v>0</v>
      </c>
      <c r="G33" s="63">
        <f>F33*100/F34</f>
        <v>0</v>
      </c>
      <c r="H33" s="63" t="e">
        <f t="shared" si="0"/>
        <v>#DIV/0!</v>
      </c>
      <c r="I33" s="65">
        <f t="shared" si="1"/>
        <v>44.5</v>
      </c>
    </row>
    <row r="34" spans="1:10" x14ac:dyDescent="0.25">
      <c r="A34" s="59"/>
      <c r="B34" s="60"/>
      <c r="C34" s="69" t="s">
        <v>33</v>
      </c>
      <c r="D34" s="70">
        <f>SUM(D4:D33)</f>
        <v>401792.72</v>
      </c>
      <c r="E34" s="71"/>
      <c r="F34" s="70">
        <f>SUM(F4:F33)</f>
        <v>410893.52</v>
      </c>
      <c r="G34" s="71"/>
      <c r="H34" s="63">
        <f>(D34-F34)*100/F34</f>
        <v>-2.2148803904233016</v>
      </c>
      <c r="I34" s="65">
        <f>D34-F34</f>
        <v>-9100.8000000000466</v>
      </c>
      <c r="J34" s="115"/>
    </row>
    <row r="35" spans="1:10" ht="14.1" customHeight="1" x14ac:dyDescent="0.25">
      <c r="A35" s="125" t="s">
        <v>293</v>
      </c>
      <c r="B35" s="125"/>
      <c r="C35" s="125"/>
      <c r="D35" s="125"/>
      <c r="E35" s="125"/>
      <c r="F35" s="125"/>
      <c r="G35" s="125"/>
      <c r="H35" s="125"/>
      <c r="I35" s="125"/>
    </row>
    <row r="36" spans="1:10" ht="12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</row>
    <row r="37" spans="1:10" ht="17.25" customHeight="1" x14ac:dyDescent="0.25">
      <c r="A37" s="27"/>
      <c r="B37" s="27"/>
      <c r="C37" s="134"/>
      <c r="D37" s="134"/>
      <c r="E37" s="27"/>
      <c r="F37" s="27"/>
      <c r="G37" s="27"/>
      <c r="H37" s="27"/>
      <c r="I37" s="27"/>
    </row>
    <row r="38" spans="1:10" ht="23.25" x14ac:dyDescent="0.25">
      <c r="C38" s="28" t="s">
        <v>76</v>
      </c>
      <c r="D38" s="135">
        <f>D34</f>
        <v>401792.72</v>
      </c>
      <c r="E38" s="135"/>
    </row>
    <row r="39" spans="1:10" ht="23.25" x14ac:dyDescent="0.25">
      <c r="C39" s="28" t="s">
        <v>63</v>
      </c>
      <c r="D39" s="135">
        <f>F34</f>
        <v>410893.52</v>
      </c>
      <c r="E39" s="135"/>
    </row>
    <row r="41" spans="1:10" x14ac:dyDescent="0.25">
      <c r="D41" s="17"/>
    </row>
    <row r="42" spans="1:10" x14ac:dyDescent="0.25">
      <c r="D42" s="17"/>
    </row>
    <row r="43" spans="1:10" x14ac:dyDescent="0.25">
      <c r="D43" s="17"/>
    </row>
    <row r="44" spans="1:10" x14ac:dyDescent="0.25">
      <c r="D44" s="17"/>
    </row>
    <row r="49" spans="2:6" x14ac:dyDescent="0.25">
      <c r="B49" s="126" t="s">
        <v>59</v>
      </c>
      <c r="C49" s="126"/>
      <c r="D49" s="126"/>
      <c r="E49" s="126"/>
      <c r="F49" s="126"/>
    </row>
  </sheetData>
  <mergeCells count="8">
    <mergeCell ref="A1:I1"/>
    <mergeCell ref="B2:B3"/>
    <mergeCell ref="A35:I35"/>
    <mergeCell ref="B49:F49"/>
    <mergeCell ref="A2:A3"/>
    <mergeCell ref="C37:D37"/>
    <mergeCell ref="D38:E38"/>
    <mergeCell ref="D39:E39"/>
  </mergeCells>
  <pageMargins left="0.45" right="0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topLeftCell="A10" zoomScaleNormal="100" workbookViewId="0">
      <selection activeCell="D33" sqref="D33:G33"/>
    </sheetView>
  </sheetViews>
  <sheetFormatPr defaultRowHeight="15" x14ac:dyDescent="0.25"/>
  <cols>
    <col min="1" max="1" width="4.5703125" customWidth="1"/>
    <col min="2" max="2" width="9.140625" customWidth="1"/>
    <col min="3" max="3" width="27.42578125" customWidth="1"/>
    <col min="4" max="4" width="10.28515625" customWidth="1"/>
    <col min="5" max="5" width="10.7109375" customWidth="1"/>
    <col min="6" max="7" width="10.5703125" customWidth="1"/>
  </cols>
  <sheetData>
    <row r="1" spans="1:7" x14ac:dyDescent="0.25">
      <c r="A1" s="36" t="s">
        <v>77</v>
      </c>
      <c r="B1" s="36"/>
      <c r="C1" s="36"/>
      <c r="D1" s="36"/>
      <c r="E1" s="36"/>
      <c r="F1" s="36"/>
      <c r="G1" s="36"/>
    </row>
    <row r="2" spans="1:7" ht="33.75" x14ac:dyDescent="0.25">
      <c r="A2" s="72" t="s">
        <v>13</v>
      </c>
      <c r="B2" s="73" t="s">
        <v>14</v>
      </c>
      <c r="C2" s="72" t="s">
        <v>15</v>
      </c>
      <c r="D2" s="73" t="s">
        <v>78</v>
      </c>
      <c r="E2" s="73" t="s">
        <v>79</v>
      </c>
      <c r="F2" s="73" t="s">
        <v>80</v>
      </c>
      <c r="G2" s="73" t="s">
        <v>81</v>
      </c>
    </row>
    <row r="3" spans="1:7" x14ac:dyDescent="0.25">
      <c r="A3" s="74">
        <v>1</v>
      </c>
      <c r="B3" s="60">
        <v>40110</v>
      </c>
      <c r="C3" s="61" t="s">
        <v>21</v>
      </c>
      <c r="D3" s="64">
        <v>22438.93</v>
      </c>
      <c r="E3" s="64">
        <v>16123.920000000002</v>
      </c>
      <c r="F3" s="64">
        <v>9029.0399999999991</v>
      </c>
      <c r="G3" s="124">
        <f>D3+E3+F3</f>
        <v>47591.890000000007</v>
      </c>
    </row>
    <row r="4" spans="1:7" x14ac:dyDescent="0.25">
      <c r="A4" s="74">
        <v>2</v>
      </c>
      <c r="B4" s="60">
        <v>50001</v>
      </c>
      <c r="C4" s="66" t="s">
        <v>43</v>
      </c>
      <c r="D4" s="64">
        <v>8240</v>
      </c>
      <c r="E4" s="64">
        <v>6570</v>
      </c>
      <c r="F4" s="64">
        <v>8615</v>
      </c>
      <c r="G4" s="124">
        <f t="shared" ref="G4:G30" si="0">D4+E4+F4</f>
        <v>23425</v>
      </c>
    </row>
    <row r="5" spans="1:7" x14ac:dyDescent="0.25">
      <c r="A5" s="74">
        <v>3</v>
      </c>
      <c r="B5" s="60">
        <v>50009</v>
      </c>
      <c r="C5" s="66" t="s">
        <v>44</v>
      </c>
      <c r="D5" s="64">
        <v>1385.32</v>
      </c>
      <c r="E5" s="64">
        <v>6885.3</v>
      </c>
      <c r="F5" s="64">
        <v>26462.38</v>
      </c>
      <c r="G5" s="124">
        <f t="shared" si="0"/>
        <v>34733</v>
      </c>
    </row>
    <row r="6" spans="1:7" x14ac:dyDescent="0.25">
      <c r="A6" s="74">
        <v>4</v>
      </c>
      <c r="B6" s="60">
        <v>50013</v>
      </c>
      <c r="C6" s="66" t="s">
        <v>45</v>
      </c>
      <c r="D6" s="64">
        <v>66.5</v>
      </c>
      <c r="E6" s="64">
        <v>74.5</v>
      </c>
      <c r="F6" s="64">
        <v>118</v>
      </c>
      <c r="G6" s="124">
        <f t="shared" si="0"/>
        <v>259</v>
      </c>
    </row>
    <row r="7" spans="1:7" x14ac:dyDescent="0.25">
      <c r="A7" s="74">
        <v>5</v>
      </c>
      <c r="B7" s="60">
        <v>50014</v>
      </c>
      <c r="C7" s="66" t="s">
        <v>46</v>
      </c>
      <c r="D7" s="64">
        <v>31.5</v>
      </c>
      <c r="E7" s="64">
        <v>26</v>
      </c>
      <c r="F7" s="64">
        <v>12</v>
      </c>
      <c r="G7" s="124">
        <f t="shared" si="0"/>
        <v>69.5</v>
      </c>
    </row>
    <row r="8" spans="1:7" x14ac:dyDescent="0.25">
      <c r="A8" s="74">
        <v>6</v>
      </c>
      <c r="B8" s="60">
        <v>50015</v>
      </c>
      <c r="C8" s="66" t="s">
        <v>47</v>
      </c>
      <c r="D8" s="64">
        <v>103.5</v>
      </c>
      <c r="E8" s="64">
        <v>255</v>
      </c>
      <c r="F8" s="64">
        <v>152</v>
      </c>
      <c r="G8" s="124">
        <f t="shared" si="0"/>
        <v>510.5</v>
      </c>
    </row>
    <row r="9" spans="1:7" x14ac:dyDescent="0.25">
      <c r="A9" s="74">
        <v>7</v>
      </c>
      <c r="B9" s="60">
        <v>50016</v>
      </c>
      <c r="C9" s="66" t="s">
        <v>48</v>
      </c>
      <c r="D9" s="64">
        <v>3916</v>
      </c>
      <c r="E9" s="64">
        <v>2317</v>
      </c>
      <c r="F9" s="64">
        <v>2759</v>
      </c>
      <c r="G9" s="124">
        <f t="shared" si="0"/>
        <v>8992</v>
      </c>
    </row>
    <row r="10" spans="1:7" x14ac:dyDescent="0.25">
      <c r="A10" s="74">
        <v>8</v>
      </c>
      <c r="B10" s="60">
        <v>50017</v>
      </c>
      <c r="C10" s="66" t="s">
        <v>49</v>
      </c>
      <c r="D10" s="64">
        <v>820</v>
      </c>
      <c r="E10" s="64">
        <v>240</v>
      </c>
      <c r="F10" s="64">
        <v>260</v>
      </c>
      <c r="G10" s="124">
        <f t="shared" si="0"/>
        <v>1320</v>
      </c>
    </row>
    <row r="11" spans="1:7" x14ac:dyDescent="0.25">
      <c r="A11" s="74">
        <v>9</v>
      </c>
      <c r="B11" s="60">
        <v>50019</v>
      </c>
      <c r="C11" s="66" t="s">
        <v>50</v>
      </c>
      <c r="D11" s="64">
        <v>1075.7</v>
      </c>
      <c r="E11" s="64">
        <v>665.2</v>
      </c>
      <c r="F11" s="64">
        <v>581.9</v>
      </c>
      <c r="G11" s="124">
        <f t="shared" si="0"/>
        <v>2322.8000000000002</v>
      </c>
    </row>
    <row r="12" spans="1:7" x14ac:dyDescent="0.25">
      <c r="A12" s="74">
        <v>10</v>
      </c>
      <c r="B12" s="60">
        <v>50024</v>
      </c>
      <c r="C12" s="66" t="s">
        <v>51</v>
      </c>
      <c r="D12" s="64">
        <v>126</v>
      </c>
      <c r="E12" s="64">
        <v>108</v>
      </c>
      <c r="F12" s="64">
        <v>144</v>
      </c>
      <c r="G12" s="124">
        <f t="shared" si="0"/>
        <v>378</v>
      </c>
    </row>
    <row r="13" spans="1:7" x14ac:dyDescent="0.25">
      <c r="A13" s="74">
        <v>11</v>
      </c>
      <c r="B13" s="60">
        <v>50026</v>
      </c>
      <c r="C13" s="67" t="s">
        <v>75</v>
      </c>
      <c r="D13" s="64">
        <v>2299.46</v>
      </c>
      <c r="E13" s="64">
        <v>0</v>
      </c>
      <c r="F13" s="64">
        <v>22328.47</v>
      </c>
      <c r="G13" s="124">
        <f t="shared" si="0"/>
        <v>24627.93</v>
      </c>
    </row>
    <row r="14" spans="1:7" x14ac:dyDescent="0.25">
      <c r="A14" s="74">
        <v>12</v>
      </c>
      <c r="B14" s="60">
        <v>50029</v>
      </c>
      <c r="C14" s="67" t="s">
        <v>52</v>
      </c>
      <c r="D14" s="64">
        <v>4330</v>
      </c>
      <c r="E14" s="64">
        <v>18555</v>
      </c>
      <c r="F14" s="64">
        <v>12660</v>
      </c>
      <c r="G14" s="124">
        <f t="shared" si="0"/>
        <v>35545</v>
      </c>
    </row>
    <row r="15" spans="1:7" x14ac:dyDescent="0.25">
      <c r="A15" s="74">
        <v>13</v>
      </c>
      <c r="B15" s="60">
        <v>50032</v>
      </c>
      <c r="C15" s="67" t="s">
        <v>53</v>
      </c>
      <c r="D15" s="64">
        <v>2629</v>
      </c>
      <c r="E15" s="64">
        <v>2553</v>
      </c>
      <c r="F15" s="64">
        <v>1766</v>
      </c>
      <c r="G15" s="124">
        <f t="shared" si="0"/>
        <v>6948</v>
      </c>
    </row>
    <row r="16" spans="1:7" x14ac:dyDescent="0.25">
      <c r="A16" s="74">
        <v>14</v>
      </c>
      <c r="B16" s="60">
        <v>50104</v>
      </c>
      <c r="C16" s="66" t="s">
        <v>22</v>
      </c>
      <c r="D16" s="64">
        <v>200</v>
      </c>
      <c r="E16" s="64">
        <v>1000</v>
      </c>
      <c r="F16" s="64">
        <v>3120</v>
      </c>
      <c r="G16" s="124">
        <f t="shared" si="0"/>
        <v>4320</v>
      </c>
    </row>
    <row r="17" spans="1:7" x14ac:dyDescent="0.25">
      <c r="A17" s="74">
        <v>15</v>
      </c>
      <c r="B17" s="60">
        <v>50205</v>
      </c>
      <c r="C17" s="66" t="s">
        <v>23</v>
      </c>
      <c r="D17" s="64">
        <v>127</v>
      </c>
      <c r="E17" s="64">
        <v>185</v>
      </c>
      <c r="F17" s="64">
        <v>490</v>
      </c>
      <c r="G17" s="124">
        <f t="shared" si="0"/>
        <v>802</v>
      </c>
    </row>
    <row r="18" spans="1:7" x14ac:dyDescent="0.25">
      <c r="A18" s="74">
        <v>16</v>
      </c>
      <c r="B18" s="60">
        <v>50401</v>
      </c>
      <c r="C18" s="66" t="s">
        <v>24</v>
      </c>
      <c r="D18" s="64"/>
      <c r="E18" s="64"/>
      <c r="F18" s="64"/>
      <c r="G18" s="124">
        <f t="shared" si="0"/>
        <v>0</v>
      </c>
    </row>
    <row r="19" spans="1:7" x14ac:dyDescent="0.25">
      <c r="A19" s="74">
        <v>17</v>
      </c>
      <c r="B19" s="60">
        <v>50403</v>
      </c>
      <c r="C19" s="66" t="s">
        <v>25</v>
      </c>
      <c r="D19" s="64"/>
      <c r="E19" s="64"/>
      <c r="F19" s="64"/>
      <c r="G19" s="124">
        <f t="shared" si="0"/>
        <v>0</v>
      </c>
    </row>
    <row r="20" spans="1:7" x14ac:dyDescent="0.25">
      <c r="A20" s="74">
        <v>18</v>
      </c>
      <c r="B20" s="60">
        <v>50405</v>
      </c>
      <c r="C20" s="66" t="s">
        <v>26</v>
      </c>
      <c r="D20" s="64">
        <v>0</v>
      </c>
      <c r="E20" s="64">
        <v>2346</v>
      </c>
      <c r="F20" s="64">
        <v>1446.7</v>
      </c>
      <c r="G20" s="124">
        <f t="shared" si="0"/>
        <v>3792.7</v>
      </c>
    </row>
    <row r="21" spans="1:7" x14ac:dyDescent="0.25">
      <c r="A21" s="74">
        <v>19</v>
      </c>
      <c r="B21" s="60">
        <v>50406</v>
      </c>
      <c r="C21" s="66" t="s">
        <v>27</v>
      </c>
      <c r="D21" s="64"/>
      <c r="E21" s="64"/>
      <c r="F21" s="64"/>
      <c r="G21" s="124">
        <f t="shared" si="0"/>
        <v>0</v>
      </c>
    </row>
    <row r="22" spans="1:7" x14ac:dyDescent="0.25">
      <c r="A22" s="74">
        <v>20</v>
      </c>
      <c r="B22" s="60">
        <v>50407</v>
      </c>
      <c r="C22" s="66" t="s">
        <v>28</v>
      </c>
      <c r="D22" s="64">
        <v>2600</v>
      </c>
      <c r="E22" s="64">
        <v>182</v>
      </c>
      <c r="F22" s="64">
        <v>200</v>
      </c>
      <c r="G22" s="124">
        <f t="shared" si="0"/>
        <v>2982</v>
      </c>
    </row>
    <row r="23" spans="1:7" x14ac:dyDescent="0.25">
      <c r="A23" s="74">
        <v>21</v>
      </c>
      <c r="B23" s="60">
        <v>50408</v>
      </c>
      <c r="C23" s="66" t="s">
        <v>29</v>
      </c>
      <c r="D23" s="64">
        <v>1015.4</v>
      </c>
      <c r="E23" s="64">
        <v>1725</v>
      </c>
      <c r="F23" s="64">
        <v>844</v>
      </c>
      <c r="G23" s="124">
        <f t="shared" si="0"/>
        <v>3584.4</v>
      </c>
    </row>
    <row r="24" spans="1:7" x14ac:dyDescent="0.25">
      <c r="A24" s="74">
        <v>22</v>
      </c>
      <c r="B24" s="60">
        <v>50409</v>
      </c>
      <c r="C24" s="59" t="s">
        <v>32</v>
      </c>
      <c r="D24" s="64">
        <v>4061</v>
      </c>
      <c r="E24" s="64">
        <v>3379</v>
      </c>
      <c r="F24" s="64">
        <v>3778.5</v>
      </c>
      <c r="G24" s="124">
        <f t="shared" si="0"/>
        <v>11218.5</v>
      </c>
    </row>
    <row r="25" spans="1:7" x14ac:dyDescent="0.25">
      <c r="A25" s="74">
        <v>23</v>
      </c>
      <c r="B25" s="60">
        <v>50409</v>
      </c>
      <c r="C25" s="59" t="s">
        <v>31</v>
      </c>
      <c r="D25" s="64">
        <v>2343</v>
      </c>
      <c r="E25" s="64">
        <v>2274</v>
      </c>
      <c r="F25" s="64">
        <v>2424</v>
      </c>
      <c r="G25" s="124">
        <f t="shared" si="0"/>
        <v>7041</v>
      </c>
    </row>
    <row r="26" spans="1:7" x14ac:dyDescent="0.25">
      <c r="A26" s="74">
        <v>24</v>
      </c>
      <c r="B26" s="60">
        <v>50409</v>
      </c>
      <c r="C26" s="59" t="s">
        <v>30</v>
      </c>
      <c r="D26" s="64">
        <v>1920</v>
      </c>
      <c r="E26" s="64">
        <v>8900</v>
      </c>
      <c r="F26" s="64">
        <v>6310</v>
      </c>
      <c r="G26" s="124">
        <f t="shared" si="0"/>
        <v>17130</v>
      </c>
    </row>
    <row r="27" spans="1:7" x14ac:dyDescent="0.25">
      <c r="A27" s="74">
        <v>25</v>
      </c>
      <c r="B27" s="60">
        <v>50409</v>
      </c>
      <c r="C27" s="66" t="s">
        <v>54</v>
      </c>
      <c r="D27" s="64">
        <v>28</v>
      </c>
      <c r="E27" s="64">
        <v>30</v>
      </c>
      <c r="F27" s="64">
        <v>29</v>
      </c>
      <c r="G27" s="124">
        <f t="shared" si="0"/>
        <v>87</v>
      </c>
    </row>
    <row r="28" spans="1:7" x14ac:dyDescent="0.25">
      <c r="A28" s="74">
        <v>26</v>
      </c>
      <c r="B28" s="60">
        <v>50433</v>
      </c>
      <c r="C28" s="67" t="s">
        <v>70</v>
      </c>
      <c r="D28" s="64"/>
      <c r="E28" s="64"/>
      <c r="F28" s="64"/>
      <c r="G28" s="124">
        <f t="shared" si="0"/>
        <v>0</v>
      </c>
    </row>
    <row r="29" spans="1:7" x14ac:dyDescent="0.25">
      <c r="A29" s="74">
        <v>27</v>
      </c>
      <c r="B29" s="68">
        <v>50504</v>
      </c>
      <c r="C29" s="66" t="s">
        <v>71</v>
      </c>
      <c r="D29" s="75">
        <v>4481</v>
      </c>
      <c r="E29" s="75">
        <v>3310</v>
      </c>
      <c r="F29" s="64">
        <v>4600</v>
      </c>
      <c r="G29" s="124">
        <f t="shared" si="0"/>
        <v>12391</v>
      </c>
    </row>
    <row r="30" spans="1:7" x14ac:dyDescent="0.25">
      <c r="A30" s="74">
        <v>28</v>
      </c>
      <c r="B30" s="68"/>
      <c r="C30" s="59" t="s">
        <v>72</v>
      </c>
      <c r="D30" s="64">
        <v>44620</v>
      </c>
      <c r="E30" s="64">
        <v>49796</v>
      </c>
      <c r="F30" s="64">
        <v>52971</v>
      </c>
      <c r="G30" s="124">
        <f t="shared" si="0"/>
        <v>147387</v>
      </c>
    </row>
    <row r="31" spans="1:7" x14ac:dyDescent="0.25">
      <c r="A31" s="74">
        <v>29</v>
      </c>
      <c r="B31" s="60"/>
      <c r="C31" s="59" t="s">
        <v>73</v>
      </c>
      <c r="D31" s="75">
        <v>1500</v>
      </c>
      <c r="E31" s="75">
        <v>1075</v>
      </c>
      <c r="F31" s="64">
        <v>1715</v>
      </c>
      <c r="G31" s="124">
        <f t="shared" ref="G31" si="1">D31+E31+F31</f>
        <v>4290</v>
      </c>
    </row>
    <row r="32" spans="1:7" x14ac:dyDescent="0.25">
      <c r="A32" s="74">
        <v>30</v>
      </c>
      <c r="B32" s="60"/>
      <c r="C32" s="59" t="s">
        <v>296</v>
      </c>
      <c r="D32" s="75">
        <v>44.5</v>
      </c>
      <c r="E32" s="75">
        <v>0</v>
      </c>
      <c r="F32" s="64">
        <v>0</v>
      </c>
      <c r="G32" s="124">
        <f>D32+E32+F32</f>
        <v>44.5</v>
      </c>
    </row>
    <row r="33" spans="1:7" x14ac:dyDescent="0.25">
      <c r="A33" s="136" t="s">
        <v>2</v>
      </c>
      <c r="B33" s="136"/>
      <c r="C33" s="136"/>
      <c r="D33" s="76">
        <f>SUM(D3:D32)</f>
        <v>110401.81</v>
      </c>
      <c r="E33" s="76">
        <f>SUM(E3:E32)</f>
        <v>128574.92</v>
      </c>
      <c r="F33" s="76">
        <f>SUM(F3:F32)</f>
        <v>162815.99</v>
      </c>
      <c r="G33" s="76">
        <f>SUM(G3:G32)</f>
        <v>401792.72000000003</v>
      </c>
    </row>
    <row r="34" spans="1:7" x14ac:dyDescent="0.25">
      <c r="A34" s="125" t="s">
        <v>294</v>
      </c>
      <c r="B34" s="125"/>
      <c r="C34" s="125"/>
      <c r="D34" s="125"/>
      <c r="E34" s="125"/>
      <c r="F34" s="125"/>
      <c r="G34" s="125"/>
    </row>
    <row r="38" spans="1:7" x14ac:dyDescent="0.25">
      <c r="C38" s="14" t="s">
        <v>78</v>
      </c>
      <c r="D38" s="14" t="s">
        <v>82</v>
      </c>
      <c r="E38" s="14" t="s">
        <v>80</v>
      </c>
    </row>
    <row r="39" spans="1:7" x14ac:dyDescent="0.25">
      <c r="C39" s="14"/>
      <c r="D39" s="14"/>
      <c r="E39" s="14"/>
    </row>
    <row r="40" spans="1:7" x14ac:dyDescent="0.25">
      <c r="C40" s="15">
        <f>D33</f>
        <v>110401.81</v>
      </c>
      <c r="D40" s="16">
        <f>E33</f>
        <v>128574.92</v>
      </c>
      <c r="E40" s="16">
        <f>F33</f>
        <v>162815.99</v>
      </c>
    </row>
  </sheetData>
  <mergeCells count="2">
    <mergeCell ref="A34:G34"/>
    <mergeCell ref="A33:C33"/>
  </mergeCells>
  <pageMargins left="0.7" right="0.7" top="0.75" bottom="0.75" header="0.3" footer="0.3"/>
  <pageSetup scale="98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Normal="100" workbookViewId="0"/>
  </sheetViews>
  <sheetFormatPr defaultRowHeight="15" x14ac:dyDescent="0.25"/>
  <cols>
    <col min="1" max="1" width="22" customWidth="1"/>
    <col min="2" max="2" width="13.42578125" customWidth="1"/>
    <col min="3" max="3" width="8.7109375" customWidth="1"/>
    <col min="4" max="4" width="11.28515625" customWidth="1"/>
    <col min="5" max="5" width="9.140625" customWidth="1"/>
    <col min="6" max="6" width="8.7109375" customWidth="1"/>
    <col min="7" max="7" width="12" customWidth="1"/>
    <col min="8" max="8" width="10.140625" customWidth="1"/>
    <col min="9" max="9" width="9.5703125" bestFit="1" customWidth="1"/>
    <col min="10" max="10" width="10" customWidth="1"/>
    <col min="11" max="11" width="14.85546875" customWidth="1"/>
    <col min="12" max="13" width="10.5703125" bestFit="1" customWidth="1"/>
  </cols>
  <sheetData>
    <row r="1" spans="1:14" x14ac:dyDescent="0.25">
      <c r="A1" s="39" t="s">
        <v>83</v>
      </c>
      <c r="B1" s="39"/>
      <c r="C1" s="39"/>
      <c r="D1" s="39"/>
      <c r="E1" s="39"/>
      <c r="F1" s="39"/>
      <c r="G1" s="39"/>
      <c r="H1" s="39"/>
    </row>
    <row r="2" spans="1:14" ht="77.25" x14ac:dyDescent="0.25">
      <c r="A2" s="77" t="s">
        <v>3</v>
      </c>
      <c r="B2" s="78" t="s">
        <v>68</v>
      </c>
      <c r="C2" s="78" t="s">
        <v>42</v>
      </c>
      <c r="D2" s="79" t="s">
        <v>85</v>
      </c>
      <c r="E2" s="79" t="s">
        <v>4</v>
      </c>
      <c r="F2" s="79" t="s">
        <v>86</v>
      </c>
      <c r="G2" s="79" t="s">
        <v>64</v>
      </c>
      <c r="H2" s="79" t="s">
        <v>291</v>
      </c>
      <c r="J2" s="20"/>
      <c r="K2" s="3"/>
      <c r="L2" s="23"/>
      <c r="M2" s="21"/>
      <c r="N2" s="3"/>
    </row>
    <row r="3" spans="1:14" ht="27" customHeight="1" x14ac:dyDescent="0.25">
      <c r="A3" s="80" t="s">
        <v>0</v>
      </c>
      <c r="B3" s="81">
        <v>14787114</v>
      </c>
      <c r="C3" s="82">
        <f>B3*100/B10</f>
        <v>89.732171068087467</v>
      </c>
      <c r="D3" s="83">
        <v>5071823.18</v>
      </c>
      <c r="E3" s="84">
        <f>D3*100/B3</f>
        <v>34.298938792248443</v>
      </c>
      <c r="F3" s="85">
        <f>D3*100/D10</f>
        <v>99.980287111052036</v>
      </c>
      <c r="G3" s="83">
        <v>4364334.74</v>
      </c>
      <c r="H3" s="84">
        <f>(D3-G3)*100/G3</f>
        <v>16.210682318102837</v>
      </c>
      <c r="J3" s="20"/>
      <c r="K3" s="22"/>
      <c r="L3" s="23"/>
      <c r="M3" s="21"/>
      <c r="N3" s="3"/>
    </row>
    <row r="4" spans="1:14" ht="27.75" customHeight="1" x14ac:dyDescent="0.25">
      <c r="A4" s="80" t="s">
        <v>60</v>
      </c>
      <c r="B4" s="86">
        <v>1551784</v>
      </c>
      <c r="C4" s="82">
        <f>B4*100/B10</f>
        <v>9.4166412288916579</v>
      </c>
      <c r="D4" s="87">
        <v>0</v>
      </c>
      <c r="E4" s="84">
        <f>D4*100/B4</f>
        <v>0</v>
      </c>
      <c r="F4" s="85">
        <f>D4*100/D10</f>
        <v>0</v>
      </c>
      <c r="G4" s="87">
        <v>167022.24</v>
      </c>
      <c r="H4" s="84">
        <f>(D4-G4)*100/G4</f>
        <v>-100</v>
      </c>
      <c r="J4" s="24"/>
      <c r="K4" s="3"/>
      <c r="L4" s="129"/>
      <c r="M4" s="25"/>
      <c r="N4" s="3"/>
    </row>
    <row r="5" spans="1:14" ht="27" customHeight="1" x14ac:dyDescent="0.25">
      <c r="A5" s="80" t="s">
        <v>1</v>
      </c>
      <c r="B5" s="88">
        <v>0</v>
      </c>
      <c r="C5" s="82">
        <f>B5*100/B10</f>
        <v>0</v>
      </c>
      <c r="D5" s="89">
        <v>0</v>
      </c>
      <c r="E5" s="84"/>
      <c r="F5" s="85"/>
      <c r="G5" s="89">
        <v>0</v>
      </c>
      <c r="H5" s="84"/>
      <c r="J5" s="24"/>
      <c r="K5" s="26"/>
      <c r="L5" s="129"/>
      <c r="M5" s="26"/>
      <c r="N5" s="18"/>
    </row>
    <row r="6" spans="1:14" ht="26.25" x14ac:dyDescent="0.25">
      <c r="A6" s="80" t="s">
        <v>55</v>
      </c>
      <c r="B6" s="88">
        <v>118352.29</v>
      </c>
      <c r="C6" s="82">
        <f>B6*100/B10</f>
        <v>0.71819341709138762</v>
      </c>
      <c r="D6" s="89">
        <v>0</v>
      </c>
      <c r="E6" s="84">
        <f>D6*100/B6</f>
        <v>0</v>
      </c>
      <c r="F6" s="85">
        <f>D6*100/D10</f>
        <v>0</v>
      </c>
      <c r="G6" s="89">
        <v>11802</v>
      </c>
      <c r="H6" s="84">
        <f>(D6-G6)*100/G6</f>
        <v>-100</v>
      </c>
      <c r="J6" s="24"/>
      <c r="K6" s="26"/>
      <c r="L6" s="129"/>
      <c r="M6" s="26"/>
      <c r="N6" s="18"/>
    </row>
    <row r="7" spans="1:14" ht="33" customHeight="1" x14ac:dyDescent="0.25">
      <c r="A7" s="80" t="s">
        <v>56</v>
      </c>
      <c r="B7" s="88">
        <v>18341.330000000002</v>
      </c>
      <c r="C7" s="82">
        <f>B7*100/B10</f>
        <v>0.11130010637479666</v>
      </c>
      <c r="D7" s="89">
        <v>0</v>
      </c>
      <c r="E7" s="84">
        <f>D7*100/B7</f>
        <v>0</v>
      </c>
      <c r="F7" s="85"/>
      <c r="G7" s="89">
        <v>0</v>
      </c>
      <c r="H7" s="84" t="e">
        <f t="shared" ref="H7:H9" si="0">(D7-G7)*100/G7</f>
        <v>#DIV/0!</v>
      </c>
      <c r="J7" s="24"/>
      <c r="K7" s="26"/>
      <c r="L7" s="129"/>
      <c r="M7" s="26"/>
      <c r="N7" s="18"/>
    </row>
    <row r="8" spans="1:14" ht="26.25" x14ac:dyDescent="0.25">
      <c r="A8" s="80" t="s">
        <v>57</v>
      </c>
      <c r="B8" s="86">
        <v>2575.02</v>
      </c>
      <c r="C8" s="82">
        <f>B8*100/B9</f>
        <v>257.50200000000001</v>
      </c>
      <c r="D8" s="83">
        <v>0</v>
      </c>
      <c r="E8" s="84">
        <f>D8*100/B8</f>
        <v>0</v>
      </c>
      <c r="F8" s="85"/>
      <c r="G8" s="83">
        <v>0</v>
      </c>
      <c r="H8" s="84" t="e">
        <f t="shared" ref="H8" si="1">(D8-G8)*100/G8</f>
        <v>#DIV/0!</v>
      </c>
    </row>
    <row r="9" spans="1:14" ht="28.5" customHeight="1" x14ac:dyDescent="0.25">
      <c r="A9" s="80" t="s">
        <v>84</v>
      </c>
      <c r="B9" s="86">
        <v>1000</v>
      </c>
      <c r="C9" s="82">
        <f>B9*100/B10</f>
        <v>6.0682680249903708E-3</v>
      </c>
      <c r="D9" s="83">
        <v>1000</v>
      </c>
      <c r="E9" s="84">
        <f>D9*100/B9</f>
        <v>100</v>
      </c>
      <c r="F9" s="85"/>
      <c r="G9" s="83">
        <v>0</v>
      </c>
      <c r="H9" s="84" t="e">
        <f t="shared" si="0"/>
        <v>#DIV/0!</v>
      </c>
    </row>
    <row r="10" spans="1:14" x14ac:dyDescent="0.25">
      <c r="A10" s="90" t="s">
        <v>2</v>
      </c>
      <c r="B10" s="91">
        <f>SUM(B3:B9)</f>
        <v>16479166.639999999</v>
      </c>
      <c r="C10" s="92">
        <f>SUM(C3:C9)</f>
        <v>357.48637408847031</v>
      </c>
      <c r="D10" s="93">
        <f>SUM(D3:D9)</f>
        <v>5072823.18</v>
      </c>
      <c r="E10" s="94"/>
      <c r="F10" s="95">
        <f>D10*100/B10</f>
        <v>30.783250699623974</v>
      </c>
      <c r="G10" s="93">
        <f>SUM(G3:G9)</f>
        <v>4543158.9800000004</v>
      </c>
      <c r="H10" s="94">
        <f>(D10-G10)*100/G10</f>
        <v>11.658500227082065</v>
      </c>
    </row>
    <row r="11" spans="1:14" x14ac:dyDescent="0.25">
      <c r="A11" s="138" t="s">
        <v>87</v>
      </c>
      <c r="B11" s="138"/>
      <c r="C11" s="138"/>
      <c r="D11" s="138"/>
      <c r="E11" s="138"/>
      <c r="F11" s="138"/>
      <c r="G11" s="138"/>
      <c r="H11" s="138"/>
    </row>
    <row r="16" spans="1:14" ht="26.25" x14ac:dyDescent="0.25">
      <c r="A16" s="6" t="s">
        <v>85</v>
      </c>
      <c r="B16" s="5">
        <f>D10</f>
        <v>5072823.18</v>
      </c>
    </row>
    <row r="17" spans="1:8" ht="26.25" x14ac:dyDescent="0.25">
      <c r="A17" s="6" t="s">
        <v>64</v>
      </c>
      <c r="B17" s="5">
        <f>G10</f>
        <v>4543158.9800000004</v>
      </c>
    </row>
    <row r="21" spans="1:8" ht="38.25" customHeight="1" x14ac:dyDescent="0.25">
      <c r="A21" s="137" t="s">
        <v>290</v>
      </c>
      <c r="B21" s="137"/>
      <c r="C21" s="137"/>
      <c r="D21" s="137"/>
      <c r="E21" s="137"/>
      <c r="F21" s="36"/>
      <c r="G21" s="36"/>
      <c r="H21" s="36"/>
    </row>
  </sheetData>
  <mergeCells count="3">
    <mergeCell ref="A21:E21"/>
    <mergeCell ref="L4:L7"/>
    <mergeCell ref="A11:H11"/>
  </mergeCells>
  <pageMargins left="0.45" right="0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9"/>
  <sheetViews>
    <sheetView zoomScaleNormal="100" workbookViewId="0">
      <selection sqref="A1:G1"/>
    </sheetView>
  </sheetViews>
  <sheetFormatPr defaultRowHeight="15" x14ac:dyDescent="0.25"/>
  <cols>
    <col min="1" max="1" width="19.5703125" customWidth="1"/>
    <col min="2" max="3" width="12.140625" customWidth="1"/>
    <col min="4" max="4" width="8.28515625" customWidth="1"/>
    <col min="5" max="5" width="8.7109375" customWidth="1"/>
    <col min="6" max="6" width="11.85546875" customWidth="1"/>
    <col min="7" max="7" width="10.42578125" customWidth="1"/>
    <col min="9" max="9" width="17.28515625" customWidth="1"/>
  </cols>
  <sheetData>
    <row r="1" spans="1:9" x14ac:dyDescent="0.25">
      <c r="A1" s="139" t="s">
        <v>88</v>
      </c>
      <c r="B1" s="139"/>
      <c r="C1" s="139"/>
      <c r="D1" s="139"/>
      <c r="E1" s="139"/>
      <c r="F1" s="139"/>
      <c r="G1" s="139"/>
    </row>
    <row r="2" spans="1:9" ht="78" customHeight="1" x14ac:dyDescent="0.25">
      <c r="A2" s="96" t="s">
        <v>6</v>
      </c>
      <c r="B2" s="78" t="s">
        <v>92</v>
      </c>
      <c r="C2" s="78" t="s">
        <v>91</v>
      </c>
      <c r="D2" s="78" t="s">
        <v>4</v>
      </c>
      <c r="E2" s="78" t="s">
        <v>90</v>
      </c>
      <c r="F2" s="78" t="s">
        <v>65</v>
      </c>
      <c r="G2" s="78" t="s">
        <v>89</v>
      </c>
    </row>
    <row r="3" spans="1:9" x14ac:dyDescent="0.25">
      <c r="A3" s="97"/>
      <c r="B3" s="78"/>
      <c r="C3" s="78"/>
      <c r="D3" s="98"/>
      <c r="E3" s="97"/>
      <c r="F3" s="78"/>
      <c r="G3" s="78" t="s">
        <v>7</v>
      </c>
    </row>
    <row r="4" spans="1:9" x14ac:dyDescent="0.25">
      <c r="A4" s="99"/>
      <c r="B4" s="89"/>
      <c r="C4" s="89"/>
      <c r="D4" s="79"/>
      <c r="E4" s="142">
        <f>C5*100/C14</f>
        <v>60.814266741305978</v>
      </c>
      <c r="F4" s="89"/>
      <c r="G4" s="100"/>
    </row>
    <row r="5" spans="1:9" x14ac:dyDescent="0.25">
      <c r="A5" s="99" t="s">
        <v>8</v>
      </c>
      <c r="B5" s="116">
        <v>9567100</v>
      </c>
      <c r="C5" s="83">
        <v>3085000.22</v>
      </c>
      <c r="D5" s="84">
        <f>C5*100/B5</f>
        <v>32.245928442265679</v>
      </c>
      <c r="E5" s="142"/>
      <c r="F5" s="83">
        <v>2222128.27</v>
      </c>
      <c r="G5" s="84">
        <f>(C5-F5)*100/F5</f>
        <v>38.830879461337311</v>
      </c>
      <c r="I5" s="1"/>
    </row>
    <row r="6" spans="1:9" x14ac:dyDescent="0.25">
      <c r="A6" s="99"/>
      <c r="B6" s="117"/>
      <c r="C6" s="100"/>
      <c r="D6" s="101"/>
      <c r="E6" s="142">
        <f>C7*100/C14</f>
        <v>9.8602080587401826</v>
      </c>
      <c r="F6" s="100"/>
      <c r="G6" s="100"/>
      <c r="I6" s="1"/>
    </row>
    <row r="7" spans="1:9" x14ac:dyDescent="0.25">
      <c r="A7" s="99" t="s">
        <v>9</v>
      </c>
      <c r="B7" s="116">
        <f>1600000+1000</f>
        <v>1601000</v>
      </c>
      <c r="C7" s="102">
        <f>499190.92+1000</f>
        <v>500190.92</v>
      </c>
      <c r="D7" s="84">
        <f t="shared" ref="D7:D13" si="0">C7*100/B7</f>
        <v>31.242405996252341</v>
      </c>
      <c r="E7" s="142"/>
      <c r="F7" s="102">
        <v>450778.51</v>
      </c>
      <c r="G7" s="84">
        <f>(C7-F7)*100/F7</f>
        <v>10.961571792763584</v>
      </c>
      <c r="I7" s="1"/>
    </row>
    <row r="8" spans="1:9" x14ac:dyDescent="0.25">
      <c r="A8" s="99"/>
      <c r="B8" s="117"/>
      <c r="C8" s="100"/>
      <c r="D8" s="84"/>
      <c r="E8" s="142">
        <f>C9*100/C14</f>
        <v>3.349593194375839</v>
      </c>
      <c r="F8" s="100"/>
      <c r="G8" s="100"/>
      <c r="I8" s="1"/>
    </row>
    <row r="9" spans="1:9" x14ac:dyDescent="0.25">
      <c r="A9" s="99" t="s">
        <v>10</v>
      </c>
      <c r="B9" s="116">
        <v>370000</v>
      </c>
      <c r="C9" s="83">
        <v>169918.94</v>
      </c>
      <c r="D9" s="84">
        <f t="shared" si="0"/>
        <v>45.924037837837837</v>
      </c>
      <c r="E9" s="142"/>
      <c r="F9" s="83">
        <v>190897.18</v>
      </c>
      <c r="G9" s="84">
        <f>(C9-F9)*100/F9</f>
        <v>-10.989287531643994</v>
      </c>
      <c r="I9" s="1"/>
    </row>
    <row r="10" spans="1:9" x14ac:dyDescent="0.25">
      <c r="A10" s="89"/>
      <c r="B10" s="117"/>
      <c r="C10" s="100"/>
      <c r="D10" s="84"/>
      <c r="E10" s="142">
        <f>C11*100/C14</f>
        <v>1.68127444962511</v>
      </c>
      <c r="F10" s="100"/>
      <c r="G10" s="100"/>
      <c r="I10" s="1"/>
    </row>
    <row r="11" spans="1:9" ht="15.75" customHeight="1" x14ac:dyDescent="0.25">
      <c r="A11" s="80" t="s">
        <v>11</v>
      </c>
      <c r="B11" s="116">
        <v>903454.98</v>
      </c>
      <c r="C11" s="102">
        <v>85288.08</v>
      </c>
      <c r="D11" s="84">
        <f t="shared" si="0"/>
        <v>9.4402136119721209</v>
      </c>
      <c r="E11" s="142"/>
      <c r="F11" s="102">
        <v>215585.39</v>
      </c>
      <c r="G11" s="84">
        <f>(C11-F11)*100/F11</f>
        <v>-60.438840498421534</v>
      </c>
      <c r="I11" s="1"/>
    </row>
    <row r="12" spans="1:9" x14ac:dyDescent="0.25">
      <c r="A12" s="99"/>
      <c r="B12" s="117"/>
      <c r="C12" s="100"/>
      <c r="D12" s="84"/>
      <c r="E12" s="142">
        <f>C13*100/C14</f>
        <v>24.294657555952899</v>
      </c>
      <c r="F12" s="100"/>
      <c r="G12" s="100"/>
      <c r="I12" s="1"/>
    </row>
    <row r="13" spans="1:9" x14ac:dyDescent="0.25">
      <c r="A13" s="99" t="s">
        <v>12</v>
      </c>
      <c r="B13" s="116">
        <v>4037611.66</v>
      </c>
      <c r="C13" s="102">
        <v>1232425.02</v>
      </c>
      <c r="D13" s="84">
        <f t="shared" si="0"/>
        <v>30.523614546922524</v>
      </c>
      <c r="E13" s="142"/>
      <c r="F13" s="102">
        <v>1463769.63</v>
      </c>
      <c r="G13" s="84">
        <f>(C13-F13)*100/F13</f>
        <v>-15.804714434470121</v>
      </c>
      <c r="I13" s="1"/>
    </row>
    <row r="14" spans="1:9" ht="24.75" customHeight="1" x14ac:dyDescent="0.25">
      <c r="A14" s="96" t="s">
        <v>2</v>
      </c>
      <c r="B14" s="103">
        <f>SUM(B5:B13)</f>
        <v>16479166.640000001</v>
      </c>
      <c r="C14" s="93">
        <f>SUM(C5:C13)</f>
        <v>5072823.18</v>
      </c>
      <c r="D14" s="104">
        <f>C14*100/B14</f>
        <v>30.78325069962397</v>
      </c>
      <c r="E14" s="78">
        <v>100</v>
      </c>
      <c r="F14" s="103">
        <f>SUM(F4:F13)</f>
        <v>4543158.9800000004</v>
      </c>
      <c r="G14" s="104">
        <f>(C14-F14)*100/F14</f>
        <v>11.658500227082065</v>
      </c>
      <c r="I14" s="1"/>
    </row>
    <row r="15" spans="1:9" x14ac:dyDescent="0.25">
      <c r="A15" s="126" t="s">
        <v>93</v>
      </c>
      <c r="B15" s="126"/>
      <c r="C15" s="126"/>
      <c r="D15" s="126"/>
      <c r="E15" s="126"/>
      <c r="F15" s="126"/>
      <c r="G15" s="126"/>
      <c r="I15" s="1"/>
    </row>
    <row r="17" spans="1:7" x14ac:dyDescent="0.25">
      <c r="F17" s="1"/>
    </row>
    <row r="18" spans="1:7" ht="45" customHeight="1" x14ac:dyDescent="0.25">
      <c r="A18" s="141" t="s">
        <v>94</v>
      </c>
      <c r="B18" s="141"/>
    </row>
    <row r="19" spans="1:7" x14ac:dyDescent="0.25">
      <c r="A19" s="8" t="s">
        <v>8</v>
      </c>
      <c r="B19" s="7">
        <f>C5</f>
        <v>3085000.22</v>
      </c>
    </row>
    <row r="20" spans="1:7" x14ac:dyDescent="0.25">
      <c r="A20" s="8" t="s">
        <v>9</v>
      </c>
      <c r="B20" s="10">
        <f>C7</f>
        <v>500190.92</v>
      </c>
    </row>
    <row r="21" spans="1:7" x14ac:dyDescent="0.25">
      <c r="A21" s="8" t="s">
        <v>10</v>
      </c>
      <c r="B21" s="7">
        <f>C9</f>
        <v>169918.94</v>
      </c>
    </row>
    <row r="22" spans="1:7" ht="26.25" x14ac:dyDescent="0.25">
      <c r="A22" s="11" t="s">
        <v>11</v>
      </c>
      <c r="B22" s="10">
        <f>C11</f>
        <v>85288.08</v>
      </c>
    </row>
    <row r="23" spans="1:7" x14ac:dyDescent="0.25">
      <c r="A23" s="8" t="s">
        <v>12</v>
      </c>
      <c r="B23" s="10">
        <f>C13</f>
        <v>1232425.02</v>
      </c>
    </row>
    <row r="24" spans="1:7" x14ac:dyDescent="0.25">
      <c r="A24" s="12"/>
      <c r="B24" s="12"/>
    </row>
    <row r="25" spans="1:7" x14ac:dyDescent="0.25">
      <c r="A25" s="12"/>
      <c r="B25" s="13"/>
    </row>
    <row r="29" spans="1:7" ht="44.25" customHeight="1" x14ac:dyDescent="0.25">
      <c r="A29" s="140" t="s">
        <v>95</v>
      </c>
      <c r="B29" s="140"/>
      <c r="C29" s="140"/>
      <c r="D29" s="140"/>
      <c r="E29" s="36"/>
      <c r="F29" s="36"/>
      <c r="G29" s="36"/>
    </row>
  </sheetData>
  <mergeCells count="9">
    <mergeCell ref="A1:G1"/>
    <mergeCell ref="A29:D29"/>
    <mergeCell ref="A15:G15"/>
    <mergeCell ref="A18:B18"/>
    <mergeCell ref="E4:E5"/>
    <mergeCell ref="E6:E7"/>
    <mergeCell ref="E8:E9"/>
    <mergeCell ref="E10:E11"/>
    <mergeCell ref="E12:E13"/>
  </mergeCells>
  <pageMargins left="0.45" right="0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5"/>
  <sheetViews>
    <sheetView topLeftCell="A73" zoomScaleNormal="100" workbookViewId="0">
      <selection sqref="A1:E1"/>
    </sheetView>
  </sheetViews>
  <sheetFormatPr defaultRowHeight="15" x14ac:dyDescent="0.25"/>
  <cols>
    <col min="1" max="1" width="3.85546875" customWidth="1"/>
    <col min="2" max="2" width="47.140625" customWidth="1"/>
    <col min="3" max="3" width="15.7109375" customWidth="1"/>
    <col min="4" max="4" width="15.140625" customWidth="1"/>
    <col min="5" max="5" width="14.5703125" customWidth="1"/>
  </cols>
  <sheetData>
    <row r="1" spans="1:5" ht="27.6" customHeight="1" x14ac:dyDescent="0.25">
      <c r="A1" s="143" t="s">
        <v>96</v>
      </c>
      <c r="B1" s="144"/>
      <c r="C1" s="144"/>
      <c r="D1" s="144"/>
      <c r="E1" s="145"/>
    </row>
    <row r="2" spans="1:5" ht="26.25" customHeight="1" x14ac:dyDescent="0.25">
      <c r="A2" s="105" t="s">
        <v>13</v>
      </c>
      <c r="B2" s="48" t="s">
        <v>98</v>
      </c>
      <c r="C2" s="49" t="s">
        <v>176</v>
      </c>
      <c r="D2" s="49" t="s">
        <v>97</v>
      </c>
      <c r="E2" s="118" t="s">
        <v>35</v>
      </c>
    </row>
    <row r="3" spans="1:5" x14ac:dyDescent="0.25">
      <c r="A3" s="106">
        <v>1</v>
      </c>
      <c r="B3" s="54" t="s">
        <v>99</v>
      </c>
      <c r="C3" s="41">
        <v>1825972.3499999999</v>
      </c>
      <c r="D3" s="107">
        <v>1703488.15</v>
      </c>
      <c r="E3" s="108">
        <f>C3-D3</f>
        <v>122484.19999999995</v>
      </c>
    </row>
    <row r="4" spans="1:5" x14ac:dyDescent="0.25">
      <c r="A4" s="106">
        <v>2</v>
      </c>
      <c r="B4" s="54" t="s">
        <v>100</v>
      </c>
      <c r="C4" s="41">
        <v>192559.82</v>
      </c>
      <c r="D4" s="107">
        <v>116026.85</v>
      </c>
      <c r="E4" s="108">
        <f t="shared" ref="E4:E15" si="0">C4-D4</f>
        <v>76532.97</v>
      </c>
    </row>
    <row r="5" spans="1:5" x14ac:dyDescent="0.25">
      <c r="A5" s="106">
        <v>3</v>
      </c>
      <c r="B5" s="54" t="s">
        <v>101</v>
      </c>
      <c r="C5" s="41">
        <v>146552.84</v>
      </c>
      <c r="D5" s="107">
        <v>105412.34</v>
      </c>
      <c r="E5" s="108">
        <f t="shared" si="0"/>
        <v>41140.5</v>
      </c>
    </row>
    <row r="6" spans="1:5" x14ac:dyDescent="0.25">
      <c r="A6" s="106">
        <v>4</v>
      </c>
      <c r="B6" s="54" t="s">
        <v>102</v>
      </c>
      <c r="C6" s="41">
        <v>6573.17</v>
      </c>
      <c r="D6" s="107">
        <v>4497.8900000000003</v>
      </c>
      <c r="E6" s="108">
        <f t="shared" si="0"/>
        <v>2075.2799999999997</v>
      </c>
    </row>
    <row r="7" spans="1:5" x14ac:dyDescent="0.25">
      <c r="A7" s="106">
        <v>5</v>
      </c>
      <c r="B7" s="54" t="s">
        <v>103</v>
      </c>
      <c r="C7" s="41">
        <v>5609.01</v>
      </c>
      <c r="D7" s="107">
        <v>4070.38</v>
      </c>
      <c r="E7" s="108">
        <f t="shared" si="0"/>
        <v>1538.63</v>
      </c>
    </row>
    <row r="8" spans="1:5" x14ac:dyDescent="0.25">
      <c r="A8" s="106">
        <v>6</v>
      </c>
      <c r="B8" s="54" t="s">
        <v>104</v>
      </c>
      <c r="C8" s="41">
        <v>144260.79</v>
      </c>
      <c r="D8" s="107">
        <v>95055.35</v>
      </c>
      <c r="E8" s="108">
        <f t="shared" si="0"/>
        <v>49205.440000000002</v>
      </c>
    </row>
    <row r="9" spans="1:5" x14ac:dyDescent="0.25">
      <c r="A9" s="106">
        <v>7</v>
      </c>
      <c r="B9" s="54" t="s">
        <v>105</v>
      </c>
      <c r="C9" s="41">
        <v>146552.84</v>
      </c>
      <c r="D9" s="107">
        <v>105412.34</v>
      </c>
      <c r="E9" s="108">
        <f t="shared" si="0"/>
        <v>41140.5</v>
      </c>
    </row>
    <row r="10" spans="1:5" x14ac:dyDescent="0.25">
      <c r="A10" s="106">
        <v>8</v>
      </c>
      <c r="B10" s="54" t="s">
        <v>110</v>
      </c>
      <c r="C10" s="107"/>
      <c r="D10" s="107">
        <v>9277.5400000000009</v>
      </c>
      <c r="E10" s="108">
        <f t="shared" si="0"/>
        <v>-9277.5400000000009</v>
      </c>
    </row>
    <row r="11" spans="1:5" x14ac:dyDescent="0.25">
      <c r="A11" s="106">
        <v>9</v>
      </c>
      <c r="B11" s="54" t="s">
        <v>106</v>
      </c>
      <c r="C11" s="41">
        <v>583125.68999999994</v>
      </c>
      <c r="D11" s="107"/>
      <c r="E11" s="108">
        <f t="shared" si="0"/>
        <v>583125.68999999994</v>
      </c>
    </row>
    <row r="12" spans="1:5" x14ac:dyDescent="0.25">
      <c r="A12" s="106">
        <v>10</v>
      </c>
      <c r="B12" s="54" t="s">
        <v>107</v>
      </c>
      <c r="C12" s="41">
        <v>1306.8699999999999</v>
      </c>
      <c r="D12" s="107">
        <v>440.83</v>
      </c>
      <c r="E12" s="108">
        <f t="shared" si="0"/>
        <v>866.04</v>
      </c>
    </row>
    <row r="13" spans="1:5" ht="25.5" x14ac:dyDescent="0.25">
      <c r="A13" s="106">
        <v>11</v>
      </c>
      <c r="B13" s="54" t="s">
        <v>111</v>
      </c>
      <c r="C13" s="107"/>
      <c r="D13" s="107">
        <v>2848.88</v>
      </c>
      <c r="E13" s="108">
        <f t="shared" si="0"/>
        <v>-2848.88</v>
      </c>
    </row>
    <row r="14" spans="1:5" ht="25.5" x14ac:dyDescent="0.25">
      <c r="A14" s="106">
        <v>12</v>
      </c>
      <c r="B14" s="54" t="s">
        <v>108</v>
      </c>
      <c r="C14" s="41">
        <v>32011.01</v>
      </c>
      <c r="D14" s="107">
        <v>74937.66</v>
      </c>
      <c r="E14" s="108">
        <f t="shared" si="0"/>
        <v>-42926.650000000009</v>
      </c>
    </row>
    <row r="15" spans="1:5" x14ac:dyDescent="0.25">
      <c r="A15" s="106">
        <v>13</v>
      </c>
      <c r="B15" s="54" t="s">
        <v>109</v>
      </c>
      <c r="C15" s="41">
        <v>475.83</v>
      </c>
      <c r="D15" s="107">
        <v>660.06</v>
      </c>
      <c r="E15" s="108">
        <f t="shared" si="0"/>
        <v>-184.22999999999996</v>
      </c>
    </row>
    <row r="16" spans="1:5" x14ac:dyDescent="0.25">
      <c r="A16" s="119"/>
      <c r="B16" s="119" t="s">
        <v>36</v>
      </c>
      <c r="C16" s="109">
        <f>SUM(C3:C15)</f>
        <v>3085000.2199999993</v>
      </c>
      <c r="D16" s="109">
        <f>SUM(D3:D15)</f>
        <v>2222128.27</v>
      </c>
      <c r="E16" s="109">
        <f>SUM(E3:E15)</f>
        <v>862871.95</v>
      </c>
    </row>
    <row r="17" spans="1:5" ht="25.5" x14ac:dyDescent="0.25">
      <c r="A17" s="106">
        <v>13</v>
      </c>
      <c r="B17" s="54" t="s">
        <v>112</v>
      </c>
      <c r="C17" s="41">
        <v>837</v>
      </c>
      <c r="D17" s="107">
        <v>310</v>
      </c>
      <c r="E17" s="108">
        <f t="shared" ref="E17:E60" si="1">C17-D17</f>
        <v>527</v>
      </c>
    </row>
    <row r="18" spans="1:5" ht="25.5" x14ac:dyDescent="0.25">
      <c r="A18" s="106">
        <v>14</v>
      </c>
      <c r="B18" s="54" t="s">
        <v>113</v>
      </c>
      <c r="C18" s="41">
        <v>528</v>
      </c>
      <c r="D18" s="107">
        <v>354</v>
      </c>
      <c r="E18" s="108">
        <f t="shared" si="1"/>
        <v>174</v>
      </c>
    </row>
    <row r="19" spans="1:5" ht="25.5" x14ac:dyDescent="0.25">
      <c r="A19" s="106"/>
      <c r="B19" s="54" t="s">
        <v>114</v>
      </c>
      <c r="C19" s="41">
        <v>495</v>
      </c>
      <c r="D19" s="107"/>
      <c r="E19" s="108">
        <f t="shared" si="1"/>
        <v>495</v>
      </c>
    </row>
    <row r="20" spans="1:5" ht="25.5" x14ac:dyDescent="0.25">
      <c r="A20" s="106">
        <v>15</v>
      </c>
      <c r="B20" s="54" t="s">
        <v>115</v>
      </c>
      <c r="C20" s="41">
        <v>22.5</v>
      </c>
      <c r="D20" s="107">
        <v>7</v>
      </c>
      <c r="E20" s="108">
        <f t="shared" si="1"/>
        <v>15.5</v>
      </c>
    </row>
    <row r="21" spans="1:5" x14ac:dyDescent="0.25">
      <c r="A21" s="106">
        <v>16</v>
      </c>
      <c r="B21" s="54" t="s">
        <v>120</v>
      </c>
      <c r="C21" s="41">
        <v>1303.58</v>
      </c>
      <c r="D21" s="107">
        <v>755.41</v>
      </c>
      <c r="E21" s="108">
        <f t="shared" si="1"/>
        <v>548.16999999999996</v>
      </c>
    </row>
    <row r="22" spans="1:5" x14ac:dyDescent="0.25">
      <c r="A22" s="106">
        <v>17</v>
      </c>
      <c r="B22" s="54" t="s">
        <v>121</v>
      </c>
      <c r="C22" s="41">
        <v>3058.14</v>
      </c>
      <c r="D22" s="107">
        <v>3927.5</v>
      </c>
      <c r="E22" s="108">
        <f t="shared" si="1"/>
        <v>-869.36000000000013</v>
      </c>
    </row>
    <row r="23" spans="1:5" x14ac:dyDescent="0.25">
      <c r="A23" s="106">
        <v>18</v>
      </c>
      <c r="B23" s="54" t="s">
        <v>122</v>
      </c>
      <c r="C23" s="41">
        <v>18.600000000000001</v>
      </c>
      <c r="D23" s="107">
        <v>28.9</v>
      </c>
      <c r="E23" s="108">
        <f t="shared" si="1"/>
        <v>-10.299999999999997</v>
      </c>
    </row>
    <row r="24" spans="1:5" x14ac:dyDescent="0.25">
      <c r="A24" s="106">
        <v>19</v>
      </c>
      <c r="B24" s="54" t="s">
        <v>123</v>
      </c>
      <c r="C24" s="41">
        <v>48187.4</v>
      </c>
      <c r="D24" s="107">
        <v>37568.800000000003</v>
      </c>
      <c r="E24" s="108">
        <f t="shared" si="1"/>
        <v>10618.599999999999</v>
      </c>
    </row>
    <row r="25" spans="1:5" ht="25.5" x14ac:dyDescent="0.25">
      <c r="A25" s="106">
        <v>20</v>
      </c>
      <c r="B25" s="54" t="s">
        <v>124</v>
      </c>
      <c r="C25" s="41">
        <v>14214.7</v>
      </c>
      <c r="D25" s="107">
        <v>10459.31</v>
      </c>
      <c r="E25" s="108">
        <f t="shared" si="1"/>
        <v>3755.3900000000012</v>
      </c>
    </row>
    <row r="26" spans="1:5" x14ac:dyDescent="0.25">
      <c r="A26" s="106">
        <v>21</v>
      </c>
      <c r="B26" s="54" t="s">
        <v>125</v>
      </c>
      <c r="C26" s="41">
        <v>2136.73</v>
      </c>
      <c r="D26" s="107">
        <v>4273.2</v>
      </c>
      <c r="E26" s="108">
        <f t="shared" si="1"/>
        <v>-2136.4699999999998</v>
      </c>
    </row>
    <row r="27" spans="1:5" x14ac:dyDescent="0.25">
      <c r="A27" s="106">
        <v>22</v>
      </c>
      <c r="B27" s="54" t="s">
        <v>126</v>
      </c>
      <c r="C27" s="41">
        <v>81266.399999999994</v>
      </c>
      <c r="D27" s="107">
        <v>6669.5</v>
      </c>
      <c r="E27" s="108">
        <f t="shared" si="1"/>
        <v>74596.899999999994</v>
      </c>
    </row>
    <row r="28" spans="1:5" x14ac:dyDescent="0.25">
      <c r="A28" s="106">
        <v>23</v>
      </c>
      <c r="B28" s="54" t="s">
        <v>127</v>
      </c>
      <c r="C28" s="41">
        <v>1257.0999999999999</v>
      </c>
      <c r="D28" s="107">
        <v>3894.89</v>
      </c>
      <c r="E28" s="108">
        <f t="shared" si="1"/>
        <v>-2637.79</v>
      </c>
    </row>
    <row r="29" spans="1:5" x14ac:dyDescent="0.25">
      <c r="A29" s="106">
        <v>24</v>
      </c>
      <c r="B29" s="54" t="s">
        <v>128</v>
      </c>
      <c r="C29" s="41">
        <v>13218.64</v>
      </c>
      <c r="D29" s="107">
        <v>8107.5</v>
      </c>
      <c r="E29" s="108">
        <f t="shared" si="1"/>
        <v>5111.1399999999994</v>
      </c>
    </row>
    <row r="30" spans="1:5" x14ac:dyDescent="0.25">
      <c r="A30" s="106">
        <v>25</v>
      </c>
      <c r="B30" s="54" t="s">
        <v>129</v>
      </c>
      <c r="C30" s="41">
        <v>4575.45</v>
      </c>
      <c r="D30" s="107">
        <v>5774.4</v>
      </c>
      <c r="E30" s="108">
        <f t="shared" si="1"/>
        <v>-1198.9499999999998</v>
      </c>
    </row>
    <row r="31" spans="1:5" x14ac:dyDescent="0.25">
      <c r="A31" s="106">
        <v>26</v>
      </c>
      <c r="B31" s="54" t="s">
        <v>130</v>
      </c>
      <c r="C31" s="41">
        <v>8557.32</v>
      </c>
      <c r="D31" s="107">
        <v>848</v>
      </c>
      <c r="E31" s="108">
        <f t="shared" si="1"/>
        <v>7709.32</v>
      </c>
    </row>
    <row r="32" spans="1:5" x14ac:dyDescent="0.25">
      <c r="A32" s="106">
        <v>27</v>
      </c>
      <c r="B32" s="54" t="s">
        <v>151</v>
      </c>
      <c r="C32" s="43"/>
      <c r="D32" s="107">
        <v>0</v>
      </c>
      <c r="E32" s="108">
        <f t="shared" si="1"/>
        <v>0</v>
      </c>
    </row>
    <row r="33" spans="1:5" x14ac:dyDescent="0.25">
      <c r="A33" s="106">
        <v>28</v>
      </c>
      <c r="B33" s="54" t="s">
        <v>131</v>
      </c>
      <c r="C33" s="41">
        <v>970</v>
      </c>
      <c r="D33" s="107">
        <v>0</v>
      </c>
      <c r="E33" s="108">
        <f t="shared" si="1"/>
        <v>970</v>
      </c>
    </row>
    <row r="34" spans="1:5" x14ac:dyDescent="0.25">
      <c r="A34" s="106">
        <v>29</v>
      </c>
      <c r="B34" s="54" t="s">
        <v>152</v>
      </c>
      <c r="C34" s="43"/>
      <c r="D34" s="107">
        <v>15749.4</v>
      </c>
      <c r="E34" s="108">
        <f t="shared" si="1"/>
        <v>-15749.4</v>
      </c>
    </row>
    <row r="35" spans="1:5" x14ac:dyDescent="0.25">
      <c r="A35" s="106">
        <v>30</v>
      </c>
      <c r="B35" s="54" t="s">
        <v>132</v>
      </c>
      <c r="C35" s="41">
        <v>1468.89</v>
      </c>
      <c r="D35" s="107">
        <v>6408.01</v>
      </c>
      <c r="E35" s="108">
        <f t="shared" si="1"/>
        <v>-4939.12</v>
      </c>
    </row>
    <row r="36" spans="1:5" x14ac:dyDescent="0.25">
      <c r="A36" s="106">
        <v>31</v>
      </c>
      <c r="B36" s="54" t="s">
        <v>133</v>
      </c>
      <c r="C36" s="41">
        <v>879.5</v>
      </c>
      <c r="D36" s="107">
        <v>0</v>
      </c>
      <c r="E36" s="108">
        <f t="shared" si="1"/>
        <v>879.5</v>
      </c>
    </row>
    <row r="37" spans="1:5" ht="25.5" x14ac:dyDescent="0.25">
      <c r="A37" s="106">
        <v>32</v>
      </c>
      <c r="B37" s="54" t="s">
        <v>134</v>
      </c>
      <c r="C37" s="41">
        <v>4215.28</v>
      </c>
      <c r="D37" s="107">
        <v>26842.400000000001</v>
      </c>
      <c r="E37" s="108">
        <f t="shared" si="1"/>
        <v>-22627.120000000003</v>
      </c>
    </row>
    <row r="38" spans="1:5" x14ac:dyDescent="0.25">
      <c r="A38" s="106">
        <v>33</v>
      </c>
      <c r="B38" s="54" t="s">
        <v>135</v>
      </c>
      <c r="C38" s="41">
        <v>22161.67</v>
      </c>
      <c r="D38" s="107">
        <v>26098.5</v>
      </c>
      <c r="E38" s="108">
        <f t="shared" si="1"/>
        <v>-3936.8300000000017</v>
      </c>
    </row>
    <row r="39" spans="1:5" x14ac:dyDescent="0.25">
      <c r="A39" s="106">
        <v>34</v>
      </c>
      <c r="B39" s="54" t="s">
        <v>153</v>
      </c>
      <c r="C39" s="43"/>
      <c r="D39" s="107">
        <v>3806.15</v>
      </c>
      <c r="E39" s="108">
        <f t="shared" si="1"/>
        <v>-3806.15</v>
      </c>
    </row>
    <row r="40" spans="1:5" x14ac:dyDescent="0.25">
      <c r="A40" s="106">
        <v>35</v>
      </c>
      <c r="B40" s="54" t="s">
        <v>154</v>
      </c>
      <c r="C40" s="43"/>
      <c r="D40" s="107">
        <v>8016.3</v>
      </c>
      <c r="E40" s="108">
        <f t="shared" si="1"/>
        <v>-8016.3</v>
      </c>
    </row>
    <row r="41" spans="1:5" x14ac:dyDescent="0.25">
      <c r="A41" s="106">
        <v>36</v>
      </c>
      <c r="B41" s="54" t="s">
        <v>155</v>
      </c>
      <c r="C41" s="43"/>
      <c r="D41" s="107">
        <v>48755.6</v>
      </c>
      <c r="E41" s="108">
        <f t="shared" si="1"/>
        <v>-48755.6</v>
      </c>
    </row>
    <row r="42" spans="1:5" ht="25.5" x14ac:dyDescent="0.25">
      <c r="A42" s="106">
        <v>37</v>
      </c>
      <c r="B42" s="54" t="s">
        <v>136</v>
      </c>
      <c r="C42" s="41">
        <v>2989.68</v>
      </c>
      <c r="D42" s="107">
        <v>13453.27</v>
      </c>
      <c r="E42" s="108">
        <f t="shared" si="1"/>
        <v>-10463.59</v>
      </c>
    </row>
    <row r="43" spans="1:5" x14ac:dyDescent="0.25">
      <c r="A43" s="106">
        <v>38</v>
      </c>
      <c r="B43" s="54" t="s">
        <v>137</v>
      </c>
      <c r="C43" s="41">
        <v>500</v>
      </c>
      <c r="D43" s="107">
        <v>500</v>
      </c>
      <c r="E43" s="108">
        <f t="shared" si="1"/>
        <v>0</v>
      </c>
    </row>
    <row r="44" spans="1:5" ht="25.5" x14ac:dyDescent="0.25">
      <c r="A44" s="106">
        <v>39</v>
      </c>
      <c r="B44" s="54" t="s">
        <v>138</v>
      </c>
      <c r="C44" s="41">
        <v>0</v>
      </c>
      <c r="D44" s="107">
        <v>2552.8000000000002</v>
      </c>
      <c r="E44" s="108">
        <f t="shared" si="1"/>
        <v>-2552.8000000000002</v>
      </c>
    </row>
    <row r="45" spans="1:5" x14ac:dyDescent="0.25">
      <c r="A45" s="106">
        <v>40</v>
      </c>
      <c r="B45" s="54" t="s">
        <v>139</v>
      </c>
      <c r="C45" s="41">
        <v>790</v>
      </c>
      <c r="D45" s="107">
        <v>1165</v>
      </c>
      <c r="E45" s="108">
        <f t="shared" si="1"/>
        <v>-375</v>
      </c>
    </row>
    <row r="46" spans="1:5" x14ac:dyDescent="0.25">
      <c r="A46" s="106">
        <v>41</v>
      </c>
      <c r="B46" s="54" t="s">
        <v>140</v>
      </c>
      <c r="C46" s="41">
        <v>1459.26</v>
      </c>
      <c r="D46" s="107">
        <v>2000.46</v>
      </c>
      <c r="E46" s="108">
        <f t="shared" si="1"/>
        <v>-541.20000000000005</v>
      </c>
    </row>
    <row r="47" spans="1:5" x14ac:dyDescent="0.25">
      <c r="A47" s="106">
        <v>42</v>
      </c>
      <c r="B47" s="54" t="s">
        <v>141</v>
      </c>
      <c r="C47" s="41">
        <v>240</v>
      </c>
      <c r="D47" s="107">
        <v>240</v>
      </c>
      <c r="E47" s="108">
        <f t="shared" si="1"/>
        <v>0</v>
      </c>
    </row>
    <row r="48" spans="1:5" x14ac:dyDescent="0.25">
      <c r="A48" s="106">
        <v>43</v>
      </c>
      <c r="B48" s="54" t="s">
        <v>142</v>
      </c>
      <c r="C48" s="41">
        <v>4947.5</v>
      </c>
      <c r="D48" s="107">
        <v>8258.02</v>
      </c>
      <c r="E48" s="108">
        <f t="shared" si="1"/>
        <v>-3310.5200000000004</v>
      </c>
    </row>
    <row r="49" spans="1:5" ht="25.5" x14ac:dyDescent="0.25">
      <c r="A49" s="106">
        <v>44</v>
      </c>
      <c r="B49" s="54" t="s">
        <v>143</v>
      </c>
      <c r="C49" s="41">
        <v>30209.27</v>
      </c>
      <c r="D49" s="107">
        <v>14941.8</v>
      </c>
      <c r="E49" s="108">
        <f t="shared" si="1"/>
        <v>15267.470000000001</v>
      </c>
    </row>
    <row r="50" spans="1:5" x14ac:dyDescent="0.25">
      <c r="A50" s="106">
        <v>45</v>
      </c>
      <c r="B50" s="54" t="s">
        <v>144</v>
      </c>
      <c r="C50" s="41">
        <v>16512.599999999999</v>
      </c>
      <c r="D50" s="107">
        <v>47400.82</v>
      </c>
      <c r="E50" s="108">
        <f t="shared" si="1"/>
        <v>-30888.22</v>
      </c>
    </row>
    <row r="51" spans="1:5" x14ac:dyDescent="0.25">
      <c r="A51" s="106">
        <v>46</v>
      </c>
      <c r="B51" s="54" t="s">
        <v>145</v>
      </c>
      <c r="C51" s="41">
        <v>12106.56</v>
      </c>
      <c r="D51" s="107">
        <v>17654.54</v>
      </c>
      <c r="E51" s="108">
        <f t="shared" si="1"/>
        <v>-5547.9800000000014</v>
      </c>
    </row>
    <row r="52" spans="1:5" x14ac:dyDescent="0.25">
      <c r="A52" s="106">
        <v>47</v>
      </c>
      <c r="B52" s="54" t="s">
        <v>146</v>
      </c>
      <c r="C52" s="41">
        <v>2540.4</v>
      </c>
      <c r="D52" s="107">
        <v>1853</v>
      </c>
      <c r="E52" s="108">
        <f t="shared" si="1"/>
        <v>687.40000000000009</v>
      </c>
    </row>
    <row r="53" spans="1:5" x14ac:dyDescent="0.25">
      <c r="A53" s="106">
        <v>48</v>
      </c>
      <c r="B53" s="54" t="s">
        <v>147</v>
      </c>
      <c r="C53" s="41">
        <v>199749.95</v>
      </c>
      <c r="D53" s="107">
        <v>75183.92</v>
      </c>
      <c r="E53" s="108">
        <f t="shared" si="1"/>
        <v>124566.03000000001</v>
      </c>
    </row>
    <row r="54" spans="1:5" x14ac:dyDescent="0.25">
      <c r="A54" s="106">
        <v>49</v>
      </c>
      <c r="B54" s="54" t="s">
        <v>156</v>
      </c>
      <c r="C54" s="43"/>
      <c r="D54" s="107">
        <v>5518.86</v>
      </c>
      <c r="E54" s="108">
        <f t="shared" si="1"/>
        <v>-5518.86</v>
      </c>
    </row>
    <row r="55" spans="1:5" x14ac:dyDescent="0.25">
      <c r="A55" s="106">
        <v>50</v>
      </c>
      <c r="B55" s="54" t="s">
        <v>148</v>
      </c>
      <c r="C55" s="41">
        <v>8331.1</v>
      </c>
      <c r="D55" s="107">
        <v>39602.21</v>
      </c>
      <c r="E55" s="108">
        <f t="shared" si="1"/>
        <v>-31271.11</v>
      </c>
    </row>
    <row r="56" spans="1:5" ht="25.15" customHeight="1" x14ac:dyDescent="0.25">
      <c r="A56" s="106">
        <v>51</v>
      </c>
      <c r="B56" s="54" t="s">
        <v>157</v>
      </c>
      <c r="C56" s="43"/>
      <c r="D56" s="107">
        <v>0</v>
      </c>
      <c r="E56" s="108">
        <f t="shared" si="1"/>
        <v>0</v>
      </c>
    </row>
    <row r="57" spans="1:5" x14ac:dyDescent="0.25">
      <c r="A57" s="106">
        <v>52</v>
      </c>
      <c r="B57" s="54" t="s">
        <v>158</v>
      </c>
      <c r="C57" s="43"/>
      <c r="D57" s="107">
        <v>0</v>
      </c>
      <c r="E57" s="108">
        <f t="shared" si="1"/>
        <v>0</v>
      </c>
    </row>
    <row r="58" spans="1:5" x14ac:dyDescent="0.25">
      <c r="A58" s="106">
        <v>53</v>
      </c>
      <c r="B58" s="54" t="s">
        <v>159</v>
      </c>
      <c r="C58" s="43"/>
      <c r="D58" s="107">
        <v>1102.7</v>
      </c>
      <c r="E58" s="108">
        <f t="shared" si="1"/>
        <v>-1102.7</v>
      </c>
    </row>
    <row r="59" spans="1:5" x14ac:dyDescent="0.25">
      <c r="A59" s="106">
        <v>54</v>
      </c>
      <c r="B59" s="54" t="s">
        <v>149</v>
      </c>
      <c r="C59" s="41">
        <v>442.7</v>
      </c>
      <c r="D59" s="107">
        <v>696.34</v>
      </c>
      <c r="E59" s="108">
        <f t="shared" si="1"/>
        <v>-253.64000000000004</v>
      </c>
    </row>
    <row r="60" spans="1:5" x14ac:dyDescent="0.25">
      <c r="A60" s="106">
        <v>54</v>
      </c>
      <c r="B60" s="54" t="s">
        <v>150</v>
      </c>
      <c r="C60" s="41">
        <v>10000</v>
      </c>
      <c r="D60" s="107"/>
      <c r="E60" s="108">
        <f t="shared" si="1"/>
        <v>10000</v>
      </c>
    </row>
    <row r="61" spans="1:5" x14ac:dyDescent="0.25">
      <c r="A61" s="119"/>
      <c r="B61" s="119" t="s">
        <v>37</v>
      </c>
      <c r="C61" s="109">
        <f>SUM(C17:C60)</f>
        <v>500190.92000000004</v>
      </c>
      <c r="D61" s="109">
        <f>SUM(D17:D60)</f>
        <v>450778.50999999989</v>
      </c>
      <c r="E61" s="109">
        <f>SUM(E17:E60)</f>
        <v>49412.41</v>
      </c>
    </row>
    <row r="62" spans="1:5" x14ac:dyDescent="0.25">
      <c r="A62" s="106">
        <v>55</v>
      </c>
      <c r="B62" s="54" t="s">
        <v>116</v>
      </c>
      <c r="C62" s="41">
        <v>137553.23000000001</v>
      </c>
      <c r="D62" s="107">
        <v>134555.87</v>
      </c>
      <c r="E62" s="108">
        <f>C62-D62</f>
        <v>2997.3600000000151</v>
      </c>
    </row>
    <row r="63" spans="1:5" x14ac:dyDescent="0.25">
      <c r="A63" s="120">
        <v>56</v>
      </c>
      <c r="B63" s="54" t="s">
        <v>117</v>
      </c>
      <c r="C63" s="41">
        <v>25223.56</v>
      </c>
      <c r="D63" s="87">
        <v>14716.92</v>
      </c>
      <c r="E63" s="108">
        <f t="shared" ref="E63" si="2">C63-D63</f>
        <v>10506.640000000001</v>
      </c>
    </row>
    <row r="64" spans="1:5" x14ac:dyDescent="0.25">
      <c r="A64" s="106">
        <v>57</v>
      </c>
      <c r="B64" s="54" t="s">
        <v>118</v>
      </c>
      <c r="C64" s="41">
        <v>6634.5</v>
      </c>
      <c r="D64" s="107">
        <v>40356.15</v>
      </c>
      <c r="E64" s="108">
        <f t="shared" ref="E64:E65" si="3">C64-D64</f>
        <v>-33721.65</v>
      </c>
    </row>
    <row r="65" spans="1:5" x14ac:dyDescent="0.25">
      <c r="A65" s="120">
        <v>58</v>
      </c>
      <c r="B65" s="54" t="s">
        <v>119</v>
      </c>
      <c r="C65" s="41">
        <v>507.65</v>
      </c>
      <c r="D65" s="110">
        <v>1268.24</v>
      </c>
      <c r="E65" s="108">
        <f t="shared" si="3"/>
        <v>-760.59</v>
      </c>
    </row>
    <row r="66" spans="1:5" x14ac:dyDescent="0.25">
      <c r="A66" s="119"/>
      <c r="B66" s="119" t="s">
        <v>38</v>
      </c>
      <c r="C66" s="109">
        <f>SUM(C62:C65)</f>
        <v>169918.94</v>
      </c>
      <c r="D66" s="109">
        <f>SUM(D62:D65)</f>
        <v>190897.18</v>
      </c>
      <c r="E66" s="109">
        <f>SUM(E62:E65)</f>
        <v>-20978.239999999987</v>
      </c>
    </row>
    <row r="67" spans="1:5" x14ac:dyDescent="0.25">
      <c r="A67" s="106">
        <v>59</v>
      </c>
      <c r="B67" s="54" t="s">
        <v>160</v>
      </c>
      <c r="C67" s="41">
        <v>47219.82</v>
      </c>
      <c r="D67" s="107">
        <v>125638.44</v>
      </c>
      <c r="E67" s="108">
        <f t="shared" ref="E67:E68" si="4">C67-D67</f>
        <v>-78418.62</v>
      </c>
    </row>
    <row r="68" spans="1:5" x14ac:dyDescent="0.25">
      <c r="A68" s="106">
        <v>60</v>
      </c>
      <c r="B68" s="54" t="s">
        <v>162</v>
      </c>
      <c r="C68" s="107"/>
      <c r="D68" s="107">
        <v>89946.95</v>
      </c>
      <c r="E68" s="108">
        <f t="shared" si="4"/>
        <v>-89946.95</v>
      </c>
    </row>
    <row r="69" spans="1:5" x14ac:dyDescent="0.25">
      <c r="A69" s="106">
        <v>60</v>
      </c>
      <c r="B69" s="54" t="s">
        <v>161</v>
      </c>
      <c r="C69" s="41">
        <v>38068.26</v>
      </c>
      <c r="D69" s="107"/>
      <c r="E69" s="108">
        <f t="shared" ref="E69" si="5">C69-D69</f>
        <v>38068.26</v>
      </c>
    </row>
    <row r="70" spans="1:5" x14ac:dyDescent="0.25">
      <c r="A70" s="119"/>
      <c r="B70" s="119" t="s">
        <v>39</v>
      </c>
      <c r="C70" s="109">
        <f>SUM(C67:C69)</f>
        <v>85288.08</v>
      </c>
      <c r="D70" s="109">
        <f>SUM(D67:D69)</f>
        <v>215585.39</v>
      </c>
      <c r="E70" s="109">
        <f>SUM(E67:E69)</f>
        <v>-130297.31</v>
      </c>
    </row>
    <row r="71" spans="1:5" x14ac:dyDescent="0.25">
      <c r="A71" s="111">
        <v>61</v>
      </c>
      <c r="B71" s="54" t="s">
        <v>169</v>
      </c>
      <c r="C71" s="112"/>
      <c r="D71" s="112">
        <v>164800.19999999998</v>
      </c>
      <c r="E71" s="108">
        <f t="shared" ref="E71:E83" si="6">C71-D71</f>
        <v>-164800.19999999998</v>
      </c>
    </row>
    <row r="72" spans="1:5" x14ac:dyDescent="0.25">
      <c r="A72" s="111">
        <v>62</v>
      </c>
      <c r="B72" s="54" t="s">
        <v>170</v>
      </c>
      <c r="C72" s="112"/>
      <c r="D72" s="112">
        <v>11895.58</v>
      </c>
      <c r="E72" s="108">
        <f t="shared" si="6"/>
        <v>-11895.58</v>
      </c>
    </row>
    <row r="73" spans="1:5" x14ac:dyDescent="0.25">
      <c r="A73" s="111">
        <v>63</v>
      </c>
      <c r="B73" s="54" t="s">
        <v>171</v>
      </c>
      <c r="C73" s="112"/>
      <c r="D73" s="112">
        <v>48913.83</v>
      </c>
      <c r="E73" s="108">
        <f t="shared" si="6"/>
        <v>-48913.83</v>
      </c>
    </row>
    <row r="74" spans="1:5" x14ac:dyDescent="0.25">
      <c r="A74" s="111">
        <v>64</v>
      </c>
      <c r="B74" s="54" t="s">
        <v>163</v>
      </c>
      <c r="C74" s="41">
        <v>100000</v>
      </c>
      <c r="D74" s="107">
        <v>99940</v>
      </c>
      <c r="E74" s="108">
        <f t="shared" si="6"/>
        <v>60</v>
      </c>
    </row>
    <row r="75" spans="1:5" x14ac:dyDescent="0.25">
      <c r="A75" s="111">
        <v>65</v>
      </c>
      <c r="B75" s="54" t="s">
        <v>164</v>
      </c>
      <c r="C75" s="41">
        <v>491000</v>
      </c>
      <c r="D75" s="107">
        <v>633112.44999999995</v>
      </c>
      <c r="E75" s="108">
        <f t="shared" si="6"/>
        <v>-142112.44999999995</v>
      </c>
    </row>
    <row r="76" spans="1:5" x14ac:dyDescent="0.25">
      <c r="A76" s="111">
        <v>66</v>
      </c>
      <c r="B76" s="54" t="s">
        <v>172</v>
      </c>
      <c r="C76" s="107"/>
      <c r="D76" s="107">
        <v>81863.350000000006</v>
      </c>
      <c r="E76" s="108">
        <f t="shared" si="6"/>
        <v>-81863.350000000006</v>
      </c>
    </row>
    <row r="77" spans="1:5" x14ac:dyDescent="0.25">
      <c r="A77" s="111">
        <v>67</v>
      </c>
      <c r="B77" s="54" t="s">
        <v>165</v>
      </c>
      <c r="C77" s="41">
        <v>20000</v>
      </c>
      <c r="D77" s="107">
        <v>50820.28</v>
      </c>
      <c r="E77" s="108">
        <f t="shared" si="6"/>
        <v>-30820.28</v>
      </c>
    </row>
    <row r="78" spans="1:5" x14ac:dyDescent="0.25">
      <c r="A78" s="111">
        <v>68</v>
      </c>
      <c r="B78" s="54" t="s">
        <v>173</v>
      </c>
      <c r="C78" s="107"/>
      <c r="D78" s="107">
        <v>0</v>
      </c>
      <c r="E78" s="108">
        <f t="shared" si="6"/>
        <v>0</v>
      </c>
    </row>
    <row r="79" spans="1:5" ht="25.5" x14ac:dyDescent="0.25">
      <c r="A79" s="111">
        <v>69</v>
      </c>
      <c r="B79" s="54" t="s">
        <v>166</v>
      </c>
      <c r="C79" s="41">
        <v>12324.4</v>
      </c>
      <c r="D79" s="107">
        <v>159074.99</v>
      </c>
      <c r="E79" s="108">
        <f t="shared" si="6"/>
        <v>-146750.59</v>
      </c>
    </row>
    <row r="80" spans="1:5" x14ac:dyDescent="0.25">
      <c r="A80" s="111">
        <v>70</v>
      </c>
      <c r="B80" s="54" t="s">
        <v>174</v>
      </c>
      <c r="C80" s="107"/>
      <c r="D80" s="107">
        <v>0</v>
      </c>
      <c r="E80" s="108">
        <f t="shared" si="6"/>
        <v>0</v>
      </c>
    </row>
    <row r="81" spans="1:5" x14ac:dyDescent="0.25">
      <c r="A81" s="111">
        <v>71</v>
      </c>
      <c r="B81" s="54" t="s">
        <v>175</v>
      </c>
      <c r="C81" s="107"/>
      <c r="D81" s="107">
        <v>30000</v>
      </c>
      <c r="E81" s="108">
        <f t="shared" si="6"/>
        <v>-30000</v>
      </c>
    </row>
    <row r="82" spans="1:5" x14ac:dyDescent="0.25">
      <c r="A82" s="111">
        <v>72</v>
      </c>
      <c r="B82" s="54" t="s">
        <v>167</v>
      </c>
      <c r="C82" s="41">
        <v>8241.23</v>
      </c>
      <c r="D82" s="107">
        <v>6515</v>
      </c>
      <c r="E82" s="108">
        <f t="shared" si="6"/>
        <v>1726.2299999999996</v>
      </c>
    </row>
    <row r="83" spans="1:5" x14ac:dyDescent="0.25">
      <c r="A83" s="111">
        <v>73</v>
      </c>
      <c r="B83" s="54" t="s">
        <v>168</v>
      </c>
      <c r="C83" s="41">
        <v>600859.39</v>
      </c>
      <c r="D83" s="107">
        <v>176833.95</v>
      </c>
      <c r="E83" s="108">
        <f t="shared" si="6"/>
        <v>424025.44</v>
      </c>
    </row>
    <row r="84" spans="1:5" x14ac:dyDescent="0.25">
      <c r="A84" s="119"/>
      <c r="B84" s="119" t="s">
        <v>40</v>
      </c>
      <c r="C84" s="109">
        <f>SUM(C71:C83)</f>
        <v>1232425.02</v>
      </c>
      <c r="D84" s="109">
        <f>SUM(D71:D83)</f>
        <v>1463769.63</v>
      </c>
      <c r="E84" s="113">
        <f t="shared" ref="E84" si="7">C84-D84</f>
        <v>-231344.60999999987</v>
      </c>
    </row>
    <row r="85" spans="1:5" x14ac:dyDescent="0.25">
      <c r="A85" s="121" t="s">
        <v>41</v>
      </c>
      <c r="B85" s="121"/>
      <c r="C85" s="114">
        <f>C16+C61+C66+C70+C84</f>
        <v>5072823.18</v>
      </c>
      <c r="D85" s="114">
        <f>D16+D61+D66+D70+D84</f>
        <v>4543158.9800000004</v>
      </c>
      <c r="E85" s="114">
        <f>C85-D85</f>
        <v>529664.19999999925</v>
      </c>
    </row>
  </sheetData>
  <mergeCells count="1">
    <mergeCell ref="A1:E1"/>
  </mergeCells>
  <pageMargins left="0.2" right="0" top="0.7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D4BE-1F89-4E27-AFE3-5321CDDCCB6B}">
  <dimension ref="A1:C390"/>
  <sheetViews>
    <sheetView zoomScaleNormal="100" workbookViewId="0">
      <selection sqref="A1:C1"/>
    </sheetView>
  </sheetViews>
  <sheetFormatPr defaultRowHeight="15" x14ac:dyDescent="0.25"/>
  <cols>
    <col min="1" max="1" width="3.7109375" style="39" customWidth="1"/>
    <col min="2" max="2" width="56.140625" style="39" customWidth="1"/>
    <col min="3" max="3" width="13.85546875" style="39" customWidth="1"/>
  </cols>
  <sheetData>
    <row r="1" spans="1:3" ht="33" customHeight="1" x14ac:dyDescent="0.25">
      <c r="A1" s="150" t="s">
        <v>295</v>
      </c>
      <c r="B1" s="150"/>
      <c r="C1" s="150"/>
    </row>
    <row r="2" spans="1:3" ht="39" x14ac:dyDescent="0.25">
      <c r="A2" s="47" t="s">
        <v>13</v>
      </c>
      <c r="B2" s="48" t="s">
        <v>177</v>
      </c>
      <c r="C2" s="49" t="s">
        <v>284</v>
      </c>
    </row>
    <row r="3" spans="1:3" x14ac:dyDescent="0.25">
      <c r="A3" s="50"/>
      <c r="B3" s="146" t="s">
        <v>178</v>
      </c>
      <c r="C3" s="146"/>
    </row>
    <row r="4" spans="1:3" x14ac:dyDescent="0.25">
      <c r="A4" s="43">
        <v>1</v>
      </c>
      <c r="B4" s="52" t="s">
        <v>179</v>
      </c>
      <c r="C4" s="53">
        <v>40221.379999999997</v>
      </c>
    </row>
    <row r="5" spans="1:3" x14ac:dyDescent="0.25">
      <c r="A5" s="43">
        <v>2</v>
      </c>
      <c r="B5" s="52" t="s">
        <v>180</v>
      </c>
      <c r="C5" s="53">
        <v>4409.95</v>
      </c>
    </row>
    <row r="6" spans="1:3" x14ac:dyDescent="0.25">
      <c r="A6" s="43">
        <v>3</v>
      </c>
      <c r="B6" s="52" t="s">
        <v>181</v>
      </c>
      <c r="C6" s="53">
        <v>3326.11</v>
      </c>
    </row>
    <row r="7" spans="1:3" x14ac:dyDescent="0.25">
      <c r="A7" s="43">
        <v>4</v>
      </c>
      <c r="B7" s="52" t="s">
        <v>182</v>
      </c>
      <c r="C7" s="53">
        <v>85.05</v>
      </c>
    </row>
    <row r="8" spans="1:3" x14ac:dyDescent="0.25">
      <c r="A8" s="43">
        <v>5</v>
      </c>
      <c r="B8" s="52" t="s">
        <v>183</v>
      </c>
      <c r="C8" s="53">
        <v>3587.32</v>
      </c>
    </row>
    <row r="9" spans="1:3" x14ac:dyDescent="0.25">
      <c r="A9" s="43">
        <v>6</v>
      </c>
      <c r="B9" s="52" t="s">
        <v>184</v>
      </c>
      <c r="C9" s="53">
        <v>3326.11</v>
      </c>
    </row>
    <row r="10" spans="1:3" x14ac:dyDescent="0.25">
      <c r="A10" s="43">
        <v>7</v>
      </c>
      <c r="B10" s="52" t="s">
        <v>285</v>
      </c>
      <c r="C10" s="53">
        <v>13711.59</v>
      </c>
    </row>
    <row r="11" spans="1:3" x14ac:dyDescent="0.25">
      <c r="A11" s="43">
        <v>8</v>
      </c>
      <c r="B11" s="52" t="s">
        <v>185</v>
      </c>
      <c r="C11" s="53">
        <v>231.07</v>
      </c>
    </row>
    <row r="12" spans="1:3" ht="25.5" x14ac:dyDescent="0.25">
      <c r="A12" s="43">
        <v>9</v>
      </c>
      <c r="B12" s="52" t="s">
        <v>186</v>
      </c>
      <c r="C12" s="53">
        <v>473.53</v>
      </c>
    </row>
    <row r="13" spans="1:3" x14ac:dyDescent="0.25">
      <c r="A13" s="43">
        <v>10</v>
      </c>
      <c r="B13" s="52" t="s">
        <v>187</v>
      </c>
      <c r="C13" s="53">
        <v>475.83</v>
      </c>
    </row>
    <row r="14" spans="1:3" x14ac:dyDescent="0.25">
      <c r="A14" s="147" t="s">
        <v>188</v>
      </c>
      <c r="B14" s="147"/>
      <c r="C14" s="40">
        <f>SUM(C4:C13)</f>
        <v>69847.94</v>
      </c>
    </row>
    <row r="15" spans="1:3" x14ac:dyDescent="0.25">
      <c r="A15" s="43">
        <v>1</v>
      </c>
      <c r="B15" s="54" t="s">
        <v>261</v>
      </c>
      <c r="C15" s="55">
        <v>558</v>
      </c>
    </row>
    <row r="16" spans="1:3" ht="25.5" x14ac:dyDescent="0.25">
      <c r="A16" s="43">
        <v>2</v>
      </c>
      <c r="B16" s="54" t="s">
        <v>189</v>
      </c>
      <c r="C16" s="55">
        <v>352</v>
      </c>
    </row>
    <row r="17" spans="1:3" x14ac:dyDescent="0.25">
      <c r="A17" s="43">
        <v>3</v>
      </c>
      <c r="B17" s="54" t="s">
        <v>286</v>
      </c>
      <c r="C17" s="55">
        <v>330</v>
      </c>
    </row>
    <row r="18" spans="1:3" ht="25.5" x14ac:dyDescent="0.25">
      <c r="A18" s="43">
        <v>4</v>
      </c>
      <c r="B18" s="54" t="s">
        <v>226</v>
      </c>
      <c r="C18" s="55">
        <v>22.5</v>
      </c>
    </row>
    <row r="19" spans="1:3" x14ac:dyDescent="0.25">
      <c r="A19" s="43">
        <v>5</v>
      </c>
      <c r="B19" s="54" t="s">
        <v>190</v>
      </c>
      <c r="C19" s="55">
        <v>802.36</v>
      </c>
    </row>
    <row r="20" spans="1:3" x14ac:dyDescent="0.25">
      <c r="A20" s="43">
        <v>6</v>
      </c>
      <c r="B20" s="54" t="s">
        <v>191</v>
      </c>
      <c r="C20" s="55">
        <v>37.950000000000003</v>
      </c>
    </row>
    <row r="21" spans="1:3" x14ac:dyDescent="0.25">
      <c r="A21" s="43">
        <v>7</v>
      </c>
      <c r="B21" s="54" t="s">
        <v>192</v>
      </c>
      <c r="C21" s="55">
        <v>1000</v>
      </c>
    </row>
    <row r="22" spans="1:3" x14ac:dyDescent="0.25">
      <c r="A22" s="43">
        <v>8</v>
      </c>
      <c r="B22" s="54" t="s">
        <v>195</v>
      </c>
      <c r="C22" s="55">
        <v>259</v>
      </c>
    </row>
    <row r="23" spans="1:3" x14ac:dyDescent="0.25">
      <c r="A23" s="43">
        <v>9</v>
      </c>
      <c r="B23" s="54" t="s">
        <v>196</v>
      </c>
      <c r="C23" s="55">
        <v>1240.9000000000001</v>
      </c>
    </row>
    <row r="24" spans="1:3" x14ac:dyDescent="0.25">
      <c r="A24" s="43">
        <v>10</v>
      </c>
      <c r="B24" s="54" t="s">
        <v>198</v>
      </c>
      <c r="C24" s="55">
        <v>500</v>
      </c>
    </row>
    <row r="25" spans="1:3" x14ac:dyDescent="0.25">
      <c r="A25" s="43">
        <v>11</v>
      </c>
      <c r="B25" s="54" t="s">
        <v>199</v>
      </c>
      <c r="C25" s="55">
        <v>0</v>
      </c>
    </row>
    <row r="26" spans="1:3" x14ac:dyDescent="0.25">
      <c r="A26" s="43">
        <v>12</v>
      </c>
      <c r="B26" s="54" t="s">
        <v>200</v>
      </c>
      <c r="C26" s="55">
        <v>150</v>
      </c>
    </row>
    <row r="27" spans="1:3" x14ac:dyDescent="0.25">
      <c r="A27" s="43">
        <v>13</v>
      </c>
      <c r="B27" s="54" t="s">
        <v>201</v>
      </c>
      <c r="C27" s="55">
        <v>72.62</v>
      </c>
    </row>
    <row r="28" spans="1:3" x14ac:dyDescent="0.25">
      <c r="A28" s="43">
        <v>14</v>
      </c>
      <c r="B28" s="54" t="s">
        <v>202</v>
      </c>
      <c r="C28" s="55">
        <v>30</v>
      </c>
    </row>
    <row r="29" spans="1:3" x14ac:dyDescent="0.25">
      <c r="A29" s="43">
        <v>15</v>
      </c>
      <c r="B29" s="54" t="s">
        <v>204</v>
      </c>
      <c r="C29" s="55">
        <v>442.7</v>
      </c>
    </row>
    <row r="30" spans="1:3" x14ac:dyDescent="0.25">
      <c r="A30" s="147" t="s">
        <v>205</v>
      </c>
      <c r="B30" s="147"/>
      <c r="C30" s="40">
        <f>SUM(C15:C29)</f>
        <v>5798.03</v>
      </c>
    </row>
    <row r="31" spans="1:3" x14ac:dyDescent="0.25">
      <c r="A31" s="43">
        <v>1</v>
      </c>
      <c r="B31" s="54" t="s">
        <v>206</v>
      </c>
      <c r="C31" s="55">
        <v>27910</v>
      </c>
    </row>
    <row r="32" spans="1:3" x14ac:dyDescent="0.25">
      <c r="A32" s="147" t="s">
        <v>207</v>
      </c>
      <c r="B32" s="147"/>
      <c r="C32" s="40">
        <f>SUM(C31:C31)</f>
        <v>27910</v>
      </c>
    </row>
    <row r="33" spans="1:3" x14ac:dyDescent="0.25">
      <c r="A33" s="148" t="s">
        <v>208</v>
      </c>
      <c r="B33" s="148"/>
      <c r="C33" s="42">
        <f>C14+C30+C32</f>
        <v>103555.97</v>
      </c>
    </row>
    <row r="34" spans="1:3" ht="15" customHeight="1" x14ac:dyDescent="0.25">
      <c r="A34" s="46"/>
      <c r="B34" s="46" t="s">
        <v>209</v>
      </c>
      <c r="C34" s="46"/>
    </row>
    <row r="35" spans="1:3" x14ac:dyDescent="0.25">
      <c r="A35" s="43">
        <v>1</v>
      </c>
      <c r="B35" s="54" t="s">
        <v>179</v>
      </c>
      <c r="C35" s="55">
        <v>60774.38</v>
      </c>
    </row>
    <row r="36" spans="1:3" x14ac:dyDescent="0.25">
      <c r="A36" s="43">
        <v>2</v>
      </c>
      <c r="B36" s="54" t="s">
        <v>180</v>
      </c>
      <c r="C36" s="55">
        <v>5936.83</v>
      </c>
    </row>
    <row r="37" spans="1:3" x14ac:dyDescent="0.25">
      <c r="A37" s="43">
        <v>3</v>
      </c>
      <c r="B37" s="54" t="s">
        <v>181</v>
      </c>
      <c r="C37" s="55">
        <v>4921.13</v>
      </c>
    </row>
    <row r="38" spans="1:3" x14ac:dyDescent="0.25">
      <c r="A38" s="43">
        <v>4</v>
      </c>
      <c r="B38" s="54" t="s">
        <v>182</v>
      </c>
      <c r="C38" s="55">
        <v>221.19</v>
      </c>
    </row>
    <row r="39" spans="1:3" x14ac:dyDescent="0.25">
      <c r="A39" s="43">
        <v>5</v>
      </c>
      <c r="B39" s="54" t="s">
        <v>183</v>
      </c>
      <c r="C39" s="55">
        <v>5101.03</v>
      </c>
    </row>
    <row r="40" spans="1:3" x14ac:dyDescent="0.25">
      <c r="A40" s="43">
        <v>6</v>
      </c>
      <c r="B40" s="54" t="s">
        <v>184</v>
      </c>
      <c r="C40" s="55">
        <v>4921.13</v>
      </c>
    </row>
    <row r="41" spans="1:3" x14ac:dyDescent="0.25">
      <c r="A41" s="43">
        <v>7</v>
      </c>
      <c r="B41" s="54" t="s">
        <v>285</v>
      </c>
      <c r="C41" s="55">
        <v>19830.71</v>
      </c>
    </row>
    <row r="42" spans="1:3" ht="25.5" x14ac:dyDescent="0.25">
      <c r="A42" s="43">
        <v>8</v>
      </c>
      <c r="B42" s="54" t="s">
        <v>186</v>
      </c>
      <c r="C42" s="55">
        <v>1638.61</v>
      </c>
    </row>
    <row r="43" spans="1:3" x14ac:dyDescent="0.25">
      <c r="A43" s="147" t="s">
        <v>188</v>
      </c>
      <c r="B43" s="147"/>
      <c r="C43" s="40">
        <f>SUM(C35:C42)</f>
        <v>103345.01</v>
      </c>
    </row>
    <row r="44" spans="1:3" x14ac:dyDescent="0.25">
      <c r="A44" s="43">
        <v>1</v>
      </c>
      <c r="B44" s="54" t="s">
        <v>210</v>
      </c>
      <c r="C44" s="55">
        <v>29.98</v>
      </c>
    </row>
    <row r="45" spans="1:3" x14ac:dyDescent="0.25">
      <c r="A45" s="43">
        <v>2</v>
      </c>
      <c r="B45" s="54" t="s">
        <v>190</v>
      </c>
      <c r="C45" s="55">
        <v>145.87</v>
      </c>
    </row>
    <row r="46" spans="1:3" x14ac:dyDescent="0.25">
      <c r="A46" s="43">
        <v>3</v>
      </c>
      <c r="B46" s="54" t="s">
        <v>196</v>
      </c>
      <c r="C46" s="55">
        <v>49</v>
      </c>
    </row>
    <row r="47" spans="1:3" ht="25.5" x14ac:dyDescent="0.25">
      <c r="A47" s="43">
        <v>4</v>
      </c>
      <c r="B47" s="54" t="s">
        <v>197</v>
      </c>
      <c r="C47" s="55">
        <v>204.78</v>
      </c>
    </row>
    <row r="48" spans="1:3" x14ac:dyDescent="0.25">
      <c r="A48" s="43">
        <v>5</v>
      </c>
      <c r="B48" s="54" t="s">
        <v>200</v>
      </c>
      <c r="C48" s="55">
        <v>75</v>
      </c>
    </row>
    <row r="49" spans="1:3" ht="25.5" x14ac:dyDescent="0.25">
      <c r="A49" s="43">
        <v>6</v>
      </c>
      <c r="B49" s="54" t="s">
        <v>212</v>
      </c>
      <c r="C49" s="55">
        <v>20350.96</v>
      </c>
    </row>
    <row r="50" spans="1:3" x14ac:dyDescent="0.25">
      <c r="A50" s="147" t="s">
        <v>214</v>
      </c>
      <c r="B50" s="147"/>
      <c r="C50" s="40">
        <f>SUM(C44:C49)</f>
        <v>20855.59</v>
      </c>
    </row>
    <row r="51" spans="1:3" x14ac:dyDescent="0.25">
      <c r="A51" s="148" t="s">
        <v>215</v>
      </c>
      <c r="B51" s="148"/>
      <c r="C51" s="42">
        <f>C43+C50</f>
        <v>124200.59999999999</v>
      </c>
    </row>
    <row r="52" spans="1:3" ht="15" customHeight="1" x14ac:dyDescent="0.25">
      <c r="A52" s="50"/>
      <c r="B52" s="46" t="s">
        <v>216</v>
      </c>
      <c r="C52" s="46"/>
    </row>
    <row r="53" spans="1:3" x14ac:dyDescent="0.25">
      <c r="A53" s="43">
        <v>1</v>
      </c>
      <c r="B53" s="54" t="s">
        <v>179</v>
      </c>
      <c r="C53" s="55">
        <v>1933</v>
      </c>
    </row>
    <row r="54" spans="1:3" x14ac:dyDescent="0.25">
      <c r="A54" s="43">
        <v>2</v>
      </c>
      <c r="B54" s="54" t="s">
        <v>180</v>
      </c>
      <c r="C54" s="55">
        <v>220.84</v>
      </c>
    </row>
    <row r="55" spans="1:3" x14ac:dyDescent="0.25">
      <c r="A55" s="43">
        <v>3</v>
      </c>
      <c r="B55" s="54" t="s">
        <v>181</v>
      </c>
      <c r="C55" s="55">
        <v>162.03</v>
      </c>
    </row>
    <row r="56" spans="1:3" x14ac:dyDescent="0.25">
      <c r="A56" s="43">
        <v>4</v>
      </c>
      <c r="B56" s="54" t="s">
        <v>183</v>
      </c>
      <c r="C56" s="55">
        <v>288.99</v>
      </c>
    </row>
    <row r="57" spans="1:3" x14ac:dyDescent="0.25">
      <c r="A57" s="43">
        <v>5</v>
      </c>
      <c r="B57" s="54" t="s">
        <v>184</v>
      </c>
      <c r="C57" s="55">
        <v>162.03</v>
      </c>
    </row>
    <row r="58" spans="1:3" x14ac:dyDescent="0.25">
      <c r="A58" s="43">
        <v>6</v>
      </c>
      <c r="B58" s="54" t="s">
        <v>285</v>
      </c>
      <c r="C58" s="55">
        <v>635.65</v>
      </c>
    </row>
    <row r="59" spans="1:3" x14ac:dyDescent="0.25">
      <c r="A59" s="147" t="s">
        <v>188</v>
      </c>
      <c r="B59" s="147"/>
      <c r="C59" s="40">
        <f>SUM(C53:C58)</f>
        <v>3402.5400000000009</v>
      </c>
    </row>
    <row r="60" spans="1:3" x14ac:dyDescent="0.25">
      <c r="A60" s="43">
        <v>1</v>
      </c>
      <c r="B60" s="54" t="s">
        <v>210</v>
      </c>
      <c r="C60" s="55">
        <v>14.99</v>
      </c>
    </row>
    <row r="61" spans="1:3" x14ac:dyDescent="0.25">
      <c r="A61" s="147" t="s">
        <v>214</v>
      </c>
      <c r="B61" s="147"/>
      <c r="C61" s="40">
        <f>SUM(C60:C60)</f>
        <v>14.99</v>
      </c>
    </row>
    <row r="62" spans="1:3" x14ac:dyDescent="0.25">
      <c r="A62" s="148" t="s">
        <v>217</v>
      </c>
      <c r="B62" s="148"/>
      <c r="C62" s="42">
        <f>C59+C61</f>
        <v>3417.5300000000007</v>
      </c>
    </row>
    <row r="63" spans="1:3" x14ac:dyDescent="0.25">
      <c r="A63" s="50"/>
      <c r="B63" s="146" t="s">
        <v>218</v>
      </c>
      <c r="C63" s="146"/>
    </row>
    <row r="64" spans="1:3" x14ac:dyDescent="0.25">
      <c r="A64" s="43">
        <v>1</v>
      </c>
      <c r="B64" s="54" t="s">
        <v>179</v>
      </c>
      <c r="C64" s="55">
        <v>10034.64</v>
      </c>
    </row>
    <row r="65" spans="1:3" x14ac:dyDescent="0.25">
      <c r="A65" s="43">
        <v>2</v>
      </c>
      <c r="B65" s="54" t="s">
        <v>180</v>
      </c>
      <c r="C65" s="55">
        <v>1180.76</v>
      </c>
    </row>
    <row r="66" spans="1:3" x14ac:dyDescent="0.25">
      <c r="A66" s="43">
        <v>3</v>
      </c>
      <c r="B66" s="54" t="s">
        <v>181</v>
      </c>
      <c r="C66" s="55">
        <v>849.96</v>
      </c>
    </row>
    <row r="67" spans="1:3" x14ac:dyDescent="0.25">
      <c r="A67" s="43">
        <v>4</v>
      </c>
      <c r="B67" s="54" t="s">
        <v>182</v>
      </c>
      <c r="C67" s="55">
        <v>74.849999999999994</v>
      </c>
    </row>
    <row r="68" spans="1:3" x14ac:dyDescent="0.25">
      <c r="A68" s="43">
        <v>5</v>
      </c>
      <c r="B68" s="54" t="s">
        <v>183</v>
      </c>
      <c r="C68" s="55">
        <v>670.08</v>
      </c>
    </row>
    <row r="69" spans="1:3" x14ac:dyDescent="0.25">
      <c r="A69" s="43">
        <v>6</v>
      </c>
      <c r="B69" s="54" t="s">
        <v>184</v>
      </c>
      <c r="C69" s="55">
        <v>849.96</v>
      </c>
    </row>
    <row r="70" spans="1:3" x14ac:dyDescent="0.25">
      <c r="A70" s="43">
        <v>7</v>
      </c>
      <c r="B70" s="54" t="s">
        <v>285</v>
      </c>
      <c r="C70" s="55">
        <v>3650.68</v>
      </c>
    </row>
    <row r="71" spans="1:3" ht="25.5" x14ac:dyDescent="0.25">
      <c r="A71" s="43">
        <v>8</v>
      </c>
      <c r="B71" s="54" t="s">
        <v>186</v>
      </c>
      <c r="C71" s="55">
        <v>538.66</v>
      </c>
    </row>
    <row r="72" spans="1:3" x14ac:dyDescent="0.25">
      <c r="A72" s="147" t="s">
        <v>188</v>
      </c>
      <c r="B72" s="147"/>
      <c r="C72" s="40">
        <f>SUM(C64:C71)</f>
        <v>17849.59</v>
      </c>
    </row>
    <row r="73" spans="1:3" x14ac:dyDescent="0.25">
      <c r="A73" s="43">
        <v>1</v>
      </c>
      <c r="B73" s="54" t="s">
        <v>190</v>
      </c>
      <c r="C73" s="55">
        <v>134.69</v>
      </c>
    </row>
    <row r="74" spans="1:3" x14ac:dyDescent="0.25">
      <c r="A74" s="43">
        <v>2</v>
      </c>
      <c r="B74" s="54" t="s">
        <v>192</v>
      </c>
      <c r="C74" s="55">
        <v>3850</v>
      </c>
    </row>
    <row r="75" spans="1:3" x14ac:dyDescent="0.25">
      <c r="A75" s="43">
        <v>3</v>
      </c>
      <c r="B75" s="54" t="s">
        <v>193</v>
      </c>
      <c r="C75" s="55">
        <v>3309.61</v>
      </c>
    </row>
    <row r="76" spans="1:3" x14ac:dyDescent="0.25">
      <c r="A76" s="43">
        <v>4</v>
      </c>
      <c r="B76" s="54" t="s">
        <v>196</v>
      </c>
      <c r="C76" s="55">
        <v>100</v>
      </c>
    </row>
    <row r="77" spans="1:3" ht="25.5" x14ac:dyDescent="0.25">
      <c r="A77" s="43">
        <v>5</v>
      </c>
      <c r="B77" s="54" t="s">
        <v>197</v>
      </c>
      <c r="C77" s="55">
        <v>94.19</v>
      </c>
    </row>
    <row r="78" spans="1:3" x14ac:dyDescent="0.25">
      <c r="A78" s="147" t="s">
        <v>214</v>
      </c>
      <c r="B78" s="147"/>
      <c r="C78" s="40">
        <f>SUM(C73:C77)</f>
        <v>7488.49</v>
      </c>
    </row>
    <row r="79" spans="1:3" x14ac:dyDescent="0.25">
      <c r="A79" s="148" t="s">
        <v>222</v>
      </c>
      <c r="B79" s="148"/>
      <c r="C79" s="42">
        <f>C72+C78</f>
        <v>25338.080000000002</v>
      </c>
    </row>
    <row r="80" spans="1:3" x14ac:dyDescent="0.25">
      <c r="A80" s="50"/>
      <c r="B80" s="146" t="s">
        <v>223</v>
      </c>
      <c r="C80" s="146"/>
    </row>
    <row r="81" spans="1:3" x14ac:dyDescent="0.25">
      <c r="A81" s="43">
        <v>1</v>
      </c>
      <c r="B81" s="54" t="s">
        <v>179</v>
      </c>
      <c r="C81" s="55">
        <v>50456.9</v>
      </c>
    </row>
    <row r="82" spans="1:3" x14ac:dyDescent="0.25">
      <c r="A82" s="43">
        <v>2</v>
      </c>
      <c r="B82" s="54" t="s">
        <v>180</v>
      </c>
      <c r="C82" s="55">
        <v>4918.4399999999996</v>
      </c>
    </row>
    <row r="83" spans="1:3" x14ac:dyDescent="0.25">
      <c r="A83" s="43">
        <v>3</v>
      </c>
      <c r="B83" s="54" t="s">
        <v>181</v>
      </c>
      <c r="C83" s="55">
        <v>3823.71</v>
      </c>
    </row>
    <row r="84" spans="1:3" x14ac:dyDescent="0.25">
      <c r="A84" s="43">
        <v>4</v>
      </c>
      <c r="B84" s="54" t="s">
        <v>183</v>
      </c>
      <c r="C84" s="55">
        <v>2993.88</v>
      </c>
    </row>
    <row r="85" spans="1:3" x14ac:dyDescent="0.25">
      <c r="A85" s="43">
        <v>5</v>
      </c>
      <c r="B85" s="54" t="s">
        <v>184</v>
      </c>
      <c r="C85" s="55">
        <v>3823.71</v>
      </c>
    </row>
    <row r="86" spans="1:3" x14ac:dyDescent="0.25">
      <c r="A86" s="43">
        <v>6</v>
      </c>
      <c r="B86" s="54" t="s">
        <v>285</v>
      </c>
      <c r="C86" s="55">
        <v>13071.16</v>
      </c>
    </row>
    <row r="87" spans="1:3" ht="25.5" x14ac:dyDescent="0.25">
      <c r="A87" s="43">
        <v>7</v>
      </c>
      <c r="B87" s="54" t="s">
        <v>186</v>
      </c>
      <c r="C87" s="55">
        <v>4407.3599999999997</v>
      </c>
    </row>
    <row r="88" spans="1:3" x14ac:dyDescent="0.25">
      <c r="A88" s="147" t="s">
        <v>188</v>
      </c>
      <c r="B88" s="147"/>
      <c r="C88" s="40">
        <f>SUM(C81:C87)</f>
        <v>83495.16</v>
      </c>
    </row>
    <row r="89" spans="1:3" x14ac:dyDescent="0.25">
      <c r="A89" s="43">
        <v>1</v>
      </c>
      <c r="B89" s="54" t="s">
        <v>261</v>
      </c>
      <c r="C89" s="55">
        <v>279</v>
      </c>
    </row>
    <row r="90" spans="1:3" ht="25.5" x14ac:dyDescent="0.25">
      <c r="A90" s="43">
        <v>2</v>
      </c>
      <c r="B90" s="54" t="s">
        <v>189</v>
      </c>
      <c r="C90" s="55">
        <v>176</v>
      </c>
    </row>
    <row r="91" spans="1:3" x14ac:dyDescent="0.25">
      <c r="A91" s="43">
        <v>3</v>
      </c>
      <c r="B91" s="54" t="s">
        <v>286</v>
      </c>
      <c r="C91" s="55">
        <v>165</v>
      </c>
    </row>
    <row r="92" spans="1:3" x14ac:dyDescent="0.25">
      <c r="A92" s="43">
        <v>4</v>
      </c>
      <c r="B92" s="54" t="s">
        <v>196</v>
      </c>
      <c r="C92" s="55">
        <v>306</v>
      </c>
    </row>
    <row r="93" spans="1:3" x14ac:dyDescent="0.25">
      <c r="A93" s="147" t="s">
        <v>214</v>
      </c>
      <c r="B93" s="147"/>
      <c r="C93" s="40">
        <f>SUM(C89:C92)</f>
        <v>926</v>
      </c>
    </row>
    <row r="94" spans="1:3" x14ac:dyDescent="0.25">
      <c r="A94" s="148" t="s">
        <v>224</v>
      </c>
      <c r="B94" s="148"/>
      <c r="C94" s="42">
        <f>C88+C93</f>
        <v>84421.16</v>
      </c>
    </row>
    <row r="95" spans="1:3" x14ac:dyDescent="0.25">
      <c r="A95" s="50"/>
      <c r="B95" s="146" t="s">
        <v>225</v>
      </c>
      <c r="C95" s="146"/>
    </row>
    <row r="96" spans="1:3" x14ac:dyDescent="0.25">
      <c r="A96" s="43">
        <v>1</v>
      </c>
      <c r="B96" s="54" t="s">
        <v>179</v>
      </c>
      <c r="C96" s="55">
        <v>38638.269999999997</v>
      </c>
    </row>
    <row r="97" spans="1:3" x14ac:dyDescent="0.25">
      <c r="A97" s="43">
        <v>2</v>
      </c>
      <c r="B97" s="54" t="s">
        <v>180</v>
      </c>
      <c r="C97" s="55">
        <v>4020.67</v>
      </c>
    </row>
    <row r="98" spans="1:3" x14ac:dyDescent="0.25">
      <c r="A98" s="43">
        <v>3</v>
      </c>
      <c r="B98" s="54" t="s">
        <v>181</v>
      </c>
      <c r="C98" s="55">
        <v>3062.09</v>
      </c>
    </row>
    <row r="99" spans="1:3" x14ac:dyDescent="0.25">
      <c r="A99" s="43">
        <v>4</v>
      </c>
      <c r="B99" s="54" t="s">
        <v>182</v>
      </c>
      <c r="C99" s="55">
        <v>110.54</v>
      </c>
    </row>
    <row r="100" spans="1:3" x14ac:dyDescent="0.25">
      <c r="A100" s="43">
        <v>5</v>
      </c>
      <c r="B100" s="54" t="s">
        <v>183</v>
      </c>
      <c r="C100" s="55">
        <v>2171.8000000000002</v>
      </c>
    </row>
    <row r="101" spans="1:3" x14ac:dyDescent="0.25">
      <c r="A101" s="43">
        <v>6</v>
      </c>
      <c r="B101" s="54" t="s">
        <v>184</v>
      </c>
      <c r="C101" s="55">
        <v>3062.09</v>
      </c>
    </row>
    <row r="102" spans="1:3" x14ac:dyDescent="0.25">
      <c r="A102" s="43">
        <v>7</v>
      </c>
      <c r="B102" s="54" t="s">
        <v>285</v>
      </c>
      <c r="C102" s="55">
        <v>11817.66</v>
      </c>
    </row>
    <row r="103" spans="1:3" x14ac:dyDescent="0.25">
      <c r="A103" s="43">
        <v>8</v>
      </c>
      <c r="B103" s="54" t="s">
        <v>185</v>
      </c>
      <c r="C103" s="55">
        <v>731.96</v>
      </c>
    </row>
    <row r="104" spans="1:3" ht="25.5" x14ac:dyDescent="0.25">
      <c r="A104" s="43">
        <v>9</v>
      </c>
      <c r="B104" s="54" t="s">
        <v>186</v>
      </c>
      <c r="C104" s="55">
        <v>688.96</v>
      </c>
    </row>
    <row r="105" spans="1:3" x14ac:dyDescent="0.25">
      <c r="A105" s="147" t="s">
        <v>188</v>
      </c>
      <c r="B105" s="147"/>
      <c r="C105" s="40">
        <f>SUM(C96:C104)</f>
        <v>64304.040000000008</v>
      </c>
    </row>
    <row r="106" spans="1:3" x14ac:dyDescent="0.25">
      <c r="A106" s="43">
        <v>1</v>
      </c>
      <c r="B106" s="54" t="s">
        <v>210</v>
      </c>
      <c r="C106" s="55">
        <v>14.99</v>
      </c>
    </row>
    <row r="107" spans="1:3" x14ac:dyDescent="0.25">
      <c r="A107" s="43">
        <v>2</v>
      </c>
      <c r="B107" s="54" t="s">
        <v>190</v>
      </c>
      <c r="C107" s="55">
        <v>502.86</v>
      </c>
    </row>
    <row r="108" spans="1:3" x14ac:dyDescent="0.25">
      <c r="A108" s="43">
        <v>3</v>
      </c>
      <c r="B108" s="54" t="s">
        <v>227</v>
      </c>
      <c r="C108" s="55">
        <v>18.600000000000001</v>
      </c>
    </row>
    <row r="109" spans="1:3" ht="25.5" x14ac:dyDescent="0.25">
      <c r="A109" s="43">
        <v>4</v>
      </c>
      <c r="B109" s="54" t="s">
        <v>219</v>
      </c>
      <c r="C109" s="55">
        <v>277.2</v>
      </c>
    </row>
    <row r="110" spans="1:3" x14ac:dyDescent="0.25">
      <c r="A110" s="43">
        <v>5</v>
      </c>
      <c r="B110" s="54" t="s">
        <v>191</v>
      </c>
      <c r="C110" s="55">
        <v>2098.7800000000002</v>
      </c>
    </row>
    <row r="111" spans="1:3" x14ac:dyDescent="0.25">
      <c r="A111" s="43">
        <v>6</v>
      </c>
      <c r="B111" s="54" t="s">
        <v>192</v>
      </c>
      <c r="C111" s="55">
        <v>18925</v>
      </c>
    </row>
    <row r="112" spans="1:3" x14ac:dyDescent="0.25">
      <c r="A112" s="43">
        <v>7</v>
      </c>
      <c r="B112" s="54" t="s">
        <v>220</v>
      </c>
      <c r="C112" s="55">
        <v>990</v>
      </c>
    </row>
    <row r="113" spans="1:3" x14ac:dyDescent="0.25">
      <c r="A113" s="43">
        <v>8</v>
      </c>
      <c r="B113" s="54" t="s">
        <v>228</v>
      </c>
      <c r="C113" s="55">
        <v>4575.45</v>
      </c>
    </row>
    <row r="114" spans="1:3" x14ac:dyDescent="0.25">
      <c r="A114" s="43">
        <v>9</v>
      </c>
      <c r="B114" s="54" t="s">
        <v>193</v>
      </c>
      <c r="C114" s="55">
        <v>2427.04</v>
      </c>
    </row>
    <row r="115" spans="1:3" x14ac:dyDescent="0.25">
      <c r="A115" s="43">
        <v>10</v>
      </c>
      <c r="B115" s="54" t="s">
        <v>195</v>
      </c>
      <c r="C115" s="55">
        <v>165.2</v>
      </c>
    </row>
    <row r="116" spans="1:3" x14ac:dyDescent="0.25">
      <c r="A116" s="43">
        <v>11</v>
      </c>
      <c r="B116" s="54" t="s">
        <v>196</v>
      </c>
      <c r="C116" s="55">
        <v>180</v>
      </c>
    </row>
    <row r="117" spans="1:3" ht="25.5" x14ac:dyDescent="0.25">
      <c r="A117" s="43">
        <v>12</v>
      </c>
      <c r="B117" s="54" t="s">
        <v>197</v>
      </c>
      <c r="C117" s="55">
        <v>111.18</v>
      </c>
    </row>
    <row r="118" spans="1:3" x14ac:dyDescent="0.25">
      <c r="A118" s="43">
        <v>13</v>
      </c>
      <c r="B118" s="54" t="s">
        <v>200</v>
      </c>
      <c r="C118" s="55">
        <v>160</v>
      </c>
    </row>
    <row r="119" spans="1:3" x14ac:dyDescent="0.25">
      <c r="A119" s="43">
        <v>14</v>
      </c>
      <c r="B119" s="54" t="s">
        <v>201</v>
      </c>
      <c r="C119" s="55">
        <v>294.36</v>
      </c>
    </row>
    <row r="120" spans="1:3" x14ac:dyDescent="0.25">
      <c r="A120" s="43">
        <v>15</v>
      </c>
      <c r="B120" s="54" t="s">
        <v>202</v>
      </c>
      <c r="C120" s="55">
        <v>60</v>
      </c>
    </row>
    <row r="121" spans="1:3" ht="25.5" x14ac:dyDescent="0.25">
      <c r="A121" s="43">
        <v>16</v>
      </c>
      <c r="B121" s="54" t="s">
        <v>212</v>
      </c>
      <c r="C121" s="55">
        <v>702.92</v>
      </c>
    </row>
    <row r="122" spans="1:3" x14ac:dyDescent="0.25">
      <c r="A122" s="147" t="s">
        <v>214</v>
      </c>
      <c r="B122" s="147"/>
      <c r="C122" s="40">
        <f>SUM(C106:C121)</f>
        <v>31503.58</v>
      </c>
    </row>
    <row r="123" spans="1:3" x14ac:dyDescent="0.25">
      <c r="A123" s="43">
        <v>1</v>
      </c>
      <c r="B123" s="54" t="s">
        <v>229</v>
      </c>
      <c r="C123" s="55">
        <v>77411.570000000007</v>
      </c>
    </row>
    <row r="124" spans="1:3" x14ac:dyDescent="0.25">
      <c r="A124" s="43">
        <v>2</v>
      </c>
      <c r="B124" s="54" t="s">
        <v>230</v>
      </c>
      <c r="C124" s="55">
        <v>1088.18</v>
      </c>
    </row>
    <row r="125" spans="1:3" x14ac:dyDescent="0.25">
      <c r="A125" s="43">
        <v>3</v>
      </c>
      <c r="B125" s="54" t="s">
        <v>231</v>
      </c>
      <c r="C125" s="55">
        <v>6634.5</v>
      </c>
    </row>
    <row r="126" spans="1:3" x14ac:dyDescent="0.25">
      <c r="A126" s="43">
        <v>4</v>
      </c>
      <c r="B126" s="54" t="s">
        <v>232</v>
      </c>
      <c r="C126" s="55">
        <v>302.89999999999998</v>
      </c>
    </row>
    <row r="127" spans="1:3" x14ac:dyDescent="0.25">
      <c r="A127" s="147" t="s">
        <v>233</v>
      </c>
      <c r="B127" s="147"/>
      <c r="C127" s="40">
        <f>SUM(C123:C126)</f>
        <v>85437.15</v>
      </c>
    </row>
    <row r="128" spans="1:3" x14ac:dyDescent="0.25">
      <c r="A128" s="148" t="s">
        <v>234</v>
      </c>
      <c r="B128" s="148"/>
      <c r="C128" s="42">
        <f>C105+C122+C127</f>
        <v>181244.77000000002</v>
      </c>
    </row>
    <row r="129" spans="1:3" x14ac:dyDescent="0.25">
      <c r="A129" s="50"/>
      <c r="B129" s="146" t="s">
        <v>235</v>
      </c>
      <c r="C129" s="146"/>
    </row>
    <row r="130" spans="1:3" x14ac:dyDescent="0.25">
      <c r="A130" s="43">
        <v>1</v>
      </c>
      <c r="B130" s="54" t="s">
        <v>179</v>
      </c>
      <c r="C130" s="55">
        <v>6482.7</v>
      </c>
    </row>
    <row r="131" spans="1:3" x14ac:dyDescent="0.25">
      <c r="A131" s="43">
        <v>2</v>
      </c>
      <c r="B131" s="54" t="s">
        <v>180</v>
      </c>
      <c r="C131" s="55">
        <v>752.49</v>
      </c>
    </row>
    <row r="132" spans="1:3" x14ac:dyDescent="0.25">
      <c r="A132" s="43">
        <v>3</v>
      </c>
      <c r="B132" s="54" t="s">
        <v>181</v>
      </c>
      <c r="C132" s="55">
        <v>533.42999999999995</v>
      </c>
    </row>
    <row r="133" spans="1:3" x14ac:dyDescent="0.25">
      <c r="A133" s="43">
        <v>4</v>
      </c>
      <c r="B133" s="54" t="s">
        <v>183</v>
      </c>
      <c r="C133" s="55">
        <v>293.04000000000002</v>
      </c>
    </row>
    <row r="134" spans="1:3" x14ac:dyDescent="0.25">
      <c r="A134" s="43">
        <v>5</v>
      </c>
      <c r="B134" s="54" t="s">
        <v>184</v>
      </c>
      <c r="C134" s="55">
        <v>533.42999999999995</v>
      </c>
    </row>
    <row r="135" spans="1:3" x14ac:dyDescent="0.25">
      <c r="A135" s="43">
        <v>6</v>
      </c>
      <c r="B135" s="54" t="s">
        <v>285</v>
      </c>
      <c r="C135" s="55">
        <v>2129.2399999999998</v>
      </c>
    </row>
    <row r="136" spans="1:3" ht="25.5" x14ac:dyDescent="0.25">
      <c r="A136" s="43">
        <v>7</v>
      </c>
      <c r="B136" s="54" t="s">
        <v>186</v>
      </c>
      <c r="C136" s="55">
        <v>477.35</v>
      </c>
    </row>
    <row r="137" spans="1:3" x14ac:dyDescent="0.25">
      <c r="A137" s="147" t="s">
        <v>188</v>
      </c>
      <c r="B137" s="147"/>
      <c r="C137" s="40">
        <f>SUM(C130:C136)</f>
        <v>11201.68</v>
      </c>
    </row>
    <row r="138" spans="1:3" x14ac:dyDescent="0.25">
      <c r="A138" s="43">
        <v>1</v>
      </c>
      <c r="B138" s="54" t="s">
        <v>190</v>
      </c>
      <c r="C138" s="55">
        <v>397.39</v>
      </c>
    </row>
    <row r="139" spans="1:3" x14ac:dyDescent="0.25">
      <c r="A139" s="43">
        <v>2</v>
      </c>
      <c r="B139" s="54" t="s">
        <v>192</v>
      </c>
      <c r="C139" s="55">
        <v>22448</v>
      </c>
    </row>
    <row r="140" spans="1:3" ht="25.5" x14ac:dyDescent="0.25">
      <c r="A140" s="43">
        <v>3</v>
      </c>
      <c r="B140" s="54" t="s">
        <v>212</v>
      </c>
      <c r="C140" s="55">
        <v>8124.99</v>
      </c>
    </row>
    <row r="141" spans="1:3" ht="15.75" customHeight="1" x14ac:dyDescent="0.25">
      <c r="A141" s="43">
        <v>4</v>
      </c>
      <c r="B141" s="54" t="s">
        <v>221</v>
      </c>
      <c r="C141" s="55">
        <v>199749.95</v>
      </c>
    </row>
    <row r="142" spans="1:3" x14ac:dyDescent="0.25">
      <c r="A142" s="147" t="s">
        <v>214</v>
      </c>
      <c r="B142" s="147"/>
      <c r="C142" s="40">
        <f>SUM(C138:C141)</f>
        <v>230720.33000000002</v>
      </c>
    </row>
    <row r="143" spans="1:3" x14ac:dyDescent="0.25">
      <c r="A143" s="43">
        <v>1</v>
      </c>
      <c r="B143" s="54" t="s">
        <v>236</v>
      </c>
      <c r="C143" s="55">
        <v>100000</v>
      </c>
    </row>
    <row r="144" spans="1:3" x14ac:dyDescent="0.25">
      <c r="A144" s="43">
        <v>2</v>
      </c>
      <c r="B144" s="54" t="s">
        <v>237</v>
      </c>
      <c r="C144" s="55">
        <v>130000</v>
      </c>
    </row>
    <row r="145" spans="1:3" ht="25.5" x14ac:dyDescent="0.25">
      <c r="A145" s="43">
        <v>3</v>
      </c>
      <c r="B145" s="54" t="s">
        <v>239</v>
      </c>
      <c r="C145" s="55">
        <v>12324.4</v>
      </c>
    </row>
    <row r="146" spans="1:3" x14ac:dyDescent="0.25">
      <c r="A146" s="43">
        <v>4</v>
      </c>
      <c r="B146" s="54" t="s">
        <v>240</v>
      </c>
      <c r="C146" s="55">
        <v>8241.23</v>
      </c>
    </row>
    <row r="147" spans="1:3" ht="15" customHeight="1" x14ac:dyDescent="0.25">
      <c r="A147" s="147" t="s">
        <v>242</v>
      </c>
      <c r="B147" s="147"/>
      <c r="C147" s="40">
        <f>SUM(C143:C146)</f>
        <v>250565.63</v>
      </c>
    </row>
    <row r="148" spans="1:3" x14ac:dyDescent="0.25">
      <c r="A148" s="149" t="s">
        <v>243</v>
      </c>
      <c r="B148" s="149"/>
      <c r="C148" s="42">
        <f>C137+C142+C147</f>
        <v>492487.64</v>
      </c>
    </row>
    <row r="149" spans="1:3" x14ac:dyDescent="0.25">
      <c r="A149" s="50"/>
      <c r="B149" s="146" t="s">
        <v>244</v>
      </c>
      <c r="C149" s="146"/>
    </row>
    <row r="150" spans="1:3" x14ac:dyDescent="0.25">
      <c r="A150" s="43">
        <v>1</v>
      </c>
      <c r="B150" s="54" t="s">
        <v>179</v>
      </c>
      <c r="C150" s="55">
        <v>25112.32</v>
      </c>
    </row>
    <row r="151" spans="1:3" x14ac:dyDescent="0.25">
      <c r="A151" s="43">
        <v>2</v>
      </c>
      <c r="B151" s="54" t="s">
        <v>180</v>
      </c>
      <c r="C151" s="55">
        <v>3453.11</v>
      </c>
    </row>
    <row r="152" spans="1:3" x14ac:dyDescent="0.25">
      <c r="A152" s="43">
        <v>3</v>
      </c>
      <c r="B152" s="54" t="s">
        <v>181</v>
      </c>
      <c r="C152" s="55">
        <v>2458.5100000000002</v>
      </c>
    </row>
    <row r="153" spans="1:3" x14ac:dyDescent="0.25">
      <c r="A153" s="43">
        <v>4</v>
      </c>
      <c r="B153" s="54" t="s">
        <v>182</v>
      </c>
      <c r="C153" s="55">
        <v>186.47</v>
      </c>
    </row>
    <row r="154" spans="1:3" x14ac:dyDescent="0.25">
      <c r="A154" s="43">
        <v>5</v>
      </c>
      <c r="B154" s="54" t="s">
        <v>183</v>
      </c>
      <c r="C154" s="55">
        <v>3503.78</v>
      </c>
    </row>
    <row r="155" spans="1:3" x14ac:dyDescent="0.25">
      <c r="A155" s="43">
        <v>6</v>
      </c>
      <c r="B155" s="54" t="s">
        <v>184</v>
      </c>
      <c r="C155" s="55">
        <v>2458.5100000000002</v>
      </c>
    </row>
    <row r="156" spans="1:3" x14ac:dyDescent="0.25">
      <c r="A156" s="43">
        <v>7</v>
      </c>
      <c r="B156" s="54" t="s">
        <v>285</v>
      </c>
      <c r="C156" s="55">
        <v>8217.7000000000007</v>
      </c>
    </row>
    <row r="157" spans="1:3" ht="25.5" x14ac:dyDescent="0.25">
      <c r="A157" s="43">
        <v>8</v>
      </c>
      <c r="B157" s="54" t="s">
        <v>186</v>
      </c>
      <c r="C157" s="55">
        <v>6238.21</v>
      </c>
    </row>
    <row r="158" spans="1:3" x14ac:dyDescent="0.25">
      <c r="A158" s="147" t="s">
        <v>188</v>
      </c>
      <c r="B158" s="147"/>
      <c r="C158" s="40">
        <f>SUM(C150:C157)</f>
        <v>51628.610000000008</v>
      </c>
    </row>
    <row r="159" spans="1:3" x14ac:dyDescent="0.25">
      <c r="A159" s="43">
        <v>1</v>
      </c>
      <c r="B159" s="54" t="s">
        <v>210</v>
      </c>
      <c r="C159" s="55">
        <v>59.8</v>
      </c>
    </row>
    <row r="160" spans="1:3" x14ac:dyDescent="0.25">
      <c r="A160" s="147" t="s">
        <v>214</v>
      </c>
      <c r="B160" s="147"/>
      <c r="C160" s="40">
        <f>SUM(C159:C159)</f>
        <v>59.8</v>
      </c>
    </row>
    <row r="161" spans="1:3" x14ac:dyDescent="0.25">
      <c r="A161" s="148" t="s">
        <v>246</v>
      </c>
      <c r="B161" s="148"/>
      <c r="C161" s="42">
        <f>C158+C160</f>
        <v>51688.410000000011</v>
      </c>
    </row>
    <row r="162" spans="1:3" x14ac:dyDescent="0.25">
      <c r="A162" s="50"/>
      <c r="B162" s="146" t="s">
        <v>247</v>
      </c>
      <c r="C162" s="146"/>
    </row>
    <row r="163" spans="1:3" x14ac:dyDescent="0.25">
      <c r="A163" s="43">
        <v>1</v>
      </c>
      <c r="B163" s="54" t="s">
        <v>179</v>
      </c>
      <c r="C163" s="55">
        <v>7773.58</v>
      </c>
    </row>
    <row r="164" spans="1:3" x14ac:dyDescent="0.25">
      <c r="A164" s="43">
        <v>2</v>
      </c>
      <c r="B164" s="54" t="s">
        <v>180</v>
      </c>
      <c r="C164" s="55">
        <v>833.87</v>
      </c>
    </row>
    <row r="165" spans="1:3" x14ac:dyDescent="0.25">
      <c r="A165" s="43">
        <v>3</v>
      </c>
      <c r="B165" s="54" t="s">
        <v>181</v>
      </c>
      <c r="C165" s="55">
        <v>622.02</v>
      </c>
    </row>
    <row r="166" spans="1:3" x14ac:dyDescent="0.25">
      <c r="A166" s="43">
        <v>4</v>
      </c>
      <c r="B166" s="54" t="s">
        <v>182</v>
      </c>
      <c r="C166" s="55">
        <v>25.8</v>
      </c>
    </row>
    <row r="167" spans="1:3" x14ac:dyDescent="0.25">
      <c r="A167" s="43">
        <v>5</v>
      </c>
      <c r="B167" s="54" t="s">
        <v>183</v>
      </c>
      <c r="C167" s="55">
        <v>631.85</v>
      </c>
    </row>
    <row r="168" spans="1:3" x14ac:dyDescent="0.25">
      <c r="A168" s="43">
        <v>6</v>
      </c>
      <c r="B168" s="54" t="s">
        <v>184</v>
      </c>
      <c r="C168" s="55">
        <v>622.02</v>
      </c>
    </row>
    <row r="169" spans="1:3" x14ac:dyDescent="0.25">
      <c r="A169" s="43">
        <v>7</v>
      </c>
      <c r="B169" s="54" t="s">
        <v>285</v>
      </c>
      <c r="C169" s="55">
        <v>2553.44</v>
      </c>
    </row>
    <row r="170" spans="1:3" x14ac:dyDescent="0.25">
      <c r="A170" s="147" t="s">
        <v>188</v>
      </c>
      <c r="B170" s="147"/>
      <c r="C170" s="40">
        <f>SUM(C163:C169)</f>
        <v>13062.580000000002</v>
      </c>
    </row>
    <row r="171" spans="1:3" x14ac:dyDescent="0.25">
      <c r="A171" s="43">
        <v>1</v>
      </c>
      <c r="B171" s="54" t="s">
        <v>196</v>
      </c>
      <c r="C171" s="55">
        <v>148.5</v>
      </c>
    </row>
    <row r="172" spans="1:3" ht="25.5" x14ac:dyDescent="0.25">
      <c r="A172" s="43">
        <v>2</v>
      </c>
      <c r="B172" s="54" t="s">
        <v>197</v>
      </c>
      <c r="C172" s="55">
        <v>50.63</v>
      </c>
    </row>
    <row r="173" spans="1:3" x14ac:dyDescent="0.25">
      <c r="A173" s="147" t="s">
        <v>214</v>
      </c>
      <c r="B173" s="147"/>
      <c r="C173" s="40">
        <f>SUM(C171:C172)</f>
        <v>199.13</v>
      </c>
    </row>
    <row r="174" spans="1:3" x14ac:dyDescent="0.25">
      <c r="A174" s="148" t="s">
        <v>249</v>
      </c>
      <c r="B174" s="148"/>
      <c r="C174" s="42">
        <f>C170+C173</f>
        <v>13261.710000000001</v>
      </c>
    </row>
    <row r="175" spans="1:3" x14ac:dyDescent="0.25">
      <c r="A175" s="50"/>
      <c r="B175" s="146" t="s">
        <v>250</v>
      </c>
      <c r="C175" s="146"/>
    </row>
    <row r="176" spans="1:3" x14ac:dyDescent="0.25">
      <c r="A176" s="43">
        <v>1</v>
      </c>
      <c r="B176" s="54" t="s">
        <v>179</v>
      </c>
      <c r="C176" s="55">
        <v>8884.98</v>
      </c>
    </row>
    <row r="177" spans="1:3" x14ac:dyDescent="0.25">
      <c r="A177" s="43">
        <v>2</v>
      </c>
      <c r="B177" s="54" t="s">
        <v>180</v>
      </c>
      <c r="C177" s="55">
        <v>817.47</v>
      </c>
    </row>
    <row r="178" spans="1:3" x14ac:dyDescent="0.25">
      <c r="A178" s="43">
        <v>3</v>
      </c>
      <c r="B178" s="54" t="s">
        <v>181</v>
      </c>
      <c r="C178" s="55">
        <v>706.28</v>
      </c>
    </row>
    <row r="179" spans="1:3" x14ac:dyDescent="0.25">
      <c r="A179" s="43">
        <v>4</v>
      </c>
      <c r="B179" s="54" t="s">
        <v>183</v>
      </c>
      <c r="C179" s="55">
        <v>820.17</v>
      </c>
    </row>
    <row r="180" spans="1:3" x14ac:dyDescent="0.25">
      <c r="A180" s="43">
        <v>5</v>
      </c>
      <c r="B180" s="54" t="s">
        <v>184</v>
      </c>
      <c r="C180" s="55">
        <v>706.28</v>
      </c>
    </row>
    <row r="181" spans="1:3" x14ac:dyDescent="0.25">
      <c r="A181" s="43">
        <v>6</v>
      </c>
      <c r="B181" s="54" t="s">
        <v>285</v>
      </c>
      <c r="C181" s="55">
        <v>2826.9</v>
      </c>
    </row>
    <row r="182" spans="1:3" ht="25.5" x14ac:dyDescent="0.25">
      <c r="A182" s="43">
        <v>7</v>
      </c>
      <c r="B182" s="54" t="s">
        <v>186</v>
      </c>
      <c r="C182" s="55">
        <v>432.86</v>
      </c>
    </row>
    <row r="183" spans="1:3" x14ac:dyDescent="0.25">
      <c r="A183" s="147" t="s">
        <v>188</v>
      </c>
      <c r="B183" s="147"/>
      <c r="C183" s="40">
        <f>SUM(C176:C182)</f>
        <v>15194.94</v>
      </c>
    </row>
    <row r="184" spans="1:3" x14ac:dyDescent="0.25">
      <c r="A184" s="43">
        <v>1</v>
      </c>
      <c r="B184" s="54" t="s">
        <v>190</v>
      </c>
      <c r="C184" s="55">
        <v>94.23</v>
      </c>
    </row>
    <row r="185" spans="1:3" ht="25.5" x14ac:dyDescent="0.25">
      <c r="A185" s="43">
        <v>2</v>
      </c>
      <c r="B185" s="54" t="s">
        <v>219</v>
      </c>
      <c r="C185" s="55">
        <v>937.5</v>
      </c>
    </row>
    <row r="186" spans="1:3" x14ac:dyDescent="0.25">
      <c r="A186" s="43">
        <v>3</v>
      </c>
      <c r="B186" s="54" t="s">
        <v>195</v>
      </c>
      <c r="C186" s="55">
        <v>625.76</v>
      </c>
    </row>
    <row r="187" spans="1:3" x14ac:dyDescent="0.25">
      <c r="A187" s="43">
        <v>4</v>
      </c>
      <c r="B187" s="54" t="s">
        <v>196</v>
      </c>
      <c r="C187" s="55">
        <v>31</v>
      </c>
    </row>
    <row r="188" spans="1:3" x14ac:dyDescent="0.25">
      <c r="A188" s="147" t="s">
        <v>214</v>
      </c>
      <c r="B188" s="147"/>
      <c r="C188" s="40">
        <f>SUM(C184:C187)</f>
        <v>1688.49</v>
      </c>
    </row>
    <row r="189" spans="1:3" x14ac:dyDescent="0.25">
      <c r="A189" s="43">
        <v>1</v>
      </c>
      <c r="B189" s="54" t="s">
        <v>251</v>
      </c>
      <c r="C189" s="55">
        <v>38068.26</v>
      </c>
    </row>
    <row r="190" spans="1:3" x14ac:dyDescent="0.25">
      <c r="A190" s="147" t="s">
        <v>207</v>
      </c>
      <c r="B190" s="147"/>
      <c r="C190" s="40">
        <f>SUM(C189:C189)</f>
        <v>38068.26</v>
      </c>
    </row>
    <row r="191" spans="1:3" x14ac:dyDescent="0.25">
      <c r="A191" s="148" t="s">
        <v>252</v>
      </c>
      <c r="B191" s="148"/>
      <c r="C191" s="42">
        <f>C183+C188+C190</f>
        <v>54951.69</v>
      </c>
    </row>
    <row r="192" spans="1:3" x14ac:dyDescent="0.25">
      <c r="A192" s="50"/>
      <c r="B192" s="146" t="s">
        <v>253</v>
      </c>
      <c r="C192" s="146"/>
    </row>
    <row r="193" spans="1:3" x14ac:dyDescent="0.25">
      <c r="A193" s="43">
        <v>1</v>
      </c>
      <c r="B193" s="54" t="s">
        <v>179</v>
      </c>
      <c r="C193" s="55">
        <v>16026.38</v>
      </c>
    </row>
    <row r="194" spans="1:3" x14ac:dyDescent="0.25">
      <c r="A194" s="43">
        <v>2</v>
      </c>
      <c r="B194" s="54" t="s">
        <v>180</v>
      </c>
      <c r="C194" s="55">
        <v>1693.52</v>
      </c>
    </row>
    <row r="195" spans="1:3" x14ac:dyDescent="0.25">
      <c r="A195" s="43">
        <v>3</v>
      </c>
      <c r="B195" s="54" t="s">
        <v>181</v>
      </c>
      <c r="C195" s="55">
        <v>1257.6300000000001</v>
      </c>
    </row>
    <row r="196" spans="1:3" x14ac:dyDescent="0.25">
      <c r="A196" s="43">
        <v>4</v>
      </c>
      <c r="B196" s="54" t="s">
        <v>182</v>
      </c>
      <c r="C196" s="55">
        <v>48.25</v>
      </c>
    </row>
    <row r="197" spans="1:3" x14ac:dyDescent="0.25">
      <c r="A197" s="43">
        <v>5</v>
      </c>
      <c r="B197" s="54" t="s">
        <v>183</v>
      </c>
      <c r="C197" s="55">
        <v>861.59</v>
      </c>
    </row>
    <row r="198" spans="1:3" x14ac:dyDescent="0.25">
      <c r="A198" s="43">
        <v>6</v>
      </c>
      <c r="B198" s="54" t="s">
        <v>184</v>
      </c>
      <c r="C198" s="55">
        <v>1257.6300000000001</v>
      </c>
    </row>
    <row r="199" spans="1:3" x14ac:dyDescent="0.25">
      <c r="A199" s="43">
        <v>7</v>
      </c>
      <c r="B199" s="54" t="s">
        <v>285</v>
      </c>
      <c r="C199" s="55">
        <v>5265.34</v>
      </c>
    </row>
    <row r="200" spans="1:3" x14ac:dyDescent="0.25">
      <c r="A200" s="147" t="s">
        <v>188</v>
      </c>
      <c r="B200" s="147"/>
      <c r="C200" s="40">
        <f>SUM(C193:C199)</f>
        <v>26410.34</v>
      </c>
    </row>
    <row r="201" spans="1:3" x14ac:dyDescent="0.25">
      <c r="A201" s="43">
        <v>1</v>
      </c>
      <c r="B201" s="54" t="s">
        <v>190</v>
      </c>
      <c r="C201" s="55">
        <v>89.92</v>
      </c>
    </row>
    <row r="202" spans="1:3" ht="25.5" x14ac:dyDescent="0.25">
      <c r="A202" s="43">
        <v>2</v>
      </c>
      <c r="B202" s="54" t="s">
        <v>219</v>
      </c>
      <c r="C202" s="55">
        <v>1300</v>
      </c>
    </row>
    <row r="203" spans="1:3" x14ac:dyDescent="0.25">
      <c r="A203" s="43">
        <v>3</v>
      </c>
      <c r="B203" s="54" t="s">
        <v>196</v>
      </c>
      <c r="C203" s="55">
        <v>100</v>
      </c>
    </row>
    <row r="204" spans="1:3" ht="25.5" x14ac:dyDescent="0.25">
      <c r="A204" s="43">
        <v>4</v>
      </c>
      <c r="B204" s="54" t="s">
        <v>197</v>
      </c>
      <c r="C204" s="55">
        <v>51.81</v>
      </c>
    </row>
    <row r="205" spans="1:3" x14ac:dyDescent="0.25">
      <c r="A205" s="147" t="s">
        <v>214</v>
      </c>
      <c r="B205" s="147"/>
      <c r="C205" s="40">
        <f>SUM(C201:C204)</f>
        <v>1541.73</v>
      </c>
    </row>
    <row r="206" spans="1:3" x14ac:dyDescent="0.25">
      <c r="A206" s="148" t="s">
        <v>254</v>
      </c>
      <c r="B206" s="148"/>
      <c r="C206" s="42">
        <f>C200+C205</f>
        <v>27952.07</v>
      </c>
    </row>
    <row r="207" spans="1:3" x14ac:dyDescent="0.25">
      <c r="A207" s="50"/>
      <c r="B207" s="146" t="s">
        <v>255</v>
      </c>
      <c r="C207" s="146"/>
    </row>
    <row r="208" spans="1:3" x14ac:dyDescent="0.25">
      <c r="A208" s="43">
        <v>1</v>
      </c>
      <c r="B208" s="54" t="s">
        <v>179</v>
      </c>
      <c r="C208" s="55">
        <v>11647.12</v>
      </c>
    </row>
    <row r="209" spans="1:3" x14ac:dyDescent="0.25">
      <c r="A209" s="43">
        <v>2</v>
      </c>
      <c r="B209" s="54" t="s">
        <v>180</v>
      </c>
      <c r="C209" s="55">
        <v>1395.33</v>
      </c>
    </row>
    <row r="210" spans="1:3" x14ac:dyDescent="0.25">
      <c r="A210" s="43">
        <v>3</v>
      </c>
      <c r="B210" s="54" t="s">
        <v>181</v>
      </c>
      <c r="C210" s="55">
        <v>1009.1</v>
      </c>
    </row>
    <row r="211" spans="1:3" x14ac:dyDescent="0.25">
      <c r="A211" s="43">
        <v>4</v>
      </c>
      <c r="B211" s="54" t="s">
        <v>182</v>
      </c>
      <c r="C211" s="55">
        <v>29.81</v>
      </c>
    </row>
    <row r="212" spans="1:3" x14ac:dyDescent="0.25">
      <c r="A212" s="43">
        <v>5</v>
      </c>
      <c r="B212" s="54" t="s">
        <v>183</v>
      </c>
      <c r="C212" s="55">
        <v>1344.4</v>
      </c>
    </row>
    <row r="213" spans="1:3" x14ac:dyDescent="0.25">
      <c r="A213" s="43">
        <v>6</v>
      </c>
      <c r="B213" s="54" t="s">
        <v>184</v>
      </c>
      <c r="C213" s="55">
        <v>1009.1</v>
      </c>
    </row>
    <row r="214" spans="1:3" x14ac:dyDescent="0.25">
      <c r="A214" s="43">
        <v>7</v>
      </c>
      <c r="B214" s="54" t="s">
        <v>285</v>
      </c>
      <c r="C214" s="55">
        <v>4214.87</v>
      </c>
    </row>
    <row r="215" spans="1:3" ht="25.5" x14ac:dyDescent="0.25">
      <c r="A215" s="43">
        <v>8</v>
      </c>
      <c r="B215" s="54" t="s">
        <v>186</v>
      </c>
      <c r="C215" s="55">
        <v>541.79999999999995</v>
      </c>
    </row>
    <row r="216" spans="1:3" x14ac:dyDescent="0.25">
      <c r="A216" s="147" t="s">
        <v>188</v>
      </c>
      <c r="B216" s="147"/>
      <c r="C216" s="40">
        <f>SUM(C208:C215)</f>
        <v>21191.53</v>
      </c>
    </row>
    <row r="217" spans="1:3" x14ac:dyDescent="0.25">
      <c r="A217" s="43">
        <v>1</v>
      </c>
      <c r="B217" s="54" t="s">
        <v>190</v>
      </c>
      <c r="C217" s="55">
        <v>258.02</v>
      </c>
    </row>
    <row r="218" spans="1:3" ht="25.5" x14ac:dyDescent="0.25">
      <c r="A218" s="43">
        <v>2</v>
      </c>
      <c r="B218" s="54" t="s">
        <v>219</v>
      </c>
      <c r="C218" s="55">
        <v>11700</v>
      </c>
    </row>
    <row r="219" spans="1:3" x14ac:dyDescent="0.25">
      <c r="A219" s="43">
        <v>3</v>
      </c>
      <c r="B219" s="54" t="s">
        <v>192</v>
      </c>
      <c r="C219" s="55">
        <v>1375</v>
      </c>
    </row>
    <row r="220" spans="1:3" x14ac:dyDescent="0.25">
      <c r="A220" s="43">
        <v>4</v>
      </c>
      <c r="B220" s="54" t="s">
        <v>193</v>
      </c>
      <c r="C220" s="55">
        <v>899.59</v>
      </c>
    </row>
    <row r="221" spans="1:3" x14ac:dyDescent="0.25">
      <c r="A221" s="43">
        <v>5</v>
      </c>
      <c r="B221" s="54" t="s">
        <v>196</v>
      </c>
      <c r="C221" s="55">
        <v>25</v>
      </c>
    </row>
    <row r="222" spans="1:3" ht="25.5" x14ac:dyDescent="0.25">
      <c r="A222" s="43">
        <v>6</v>
      </c>
      <c r="B222" s="54" t="s">
        <v>197</v>
      </c>
      <c r="C222" s="55">
        <v>17.66</v>
      </c>
    </row>
    <row r="223" spans="1:3" x14ac:dyDescent="0.25">
      <c r="A223" s="43">
        <v>7</v>
      </c>
      <c r="B223" s="54" t="s">
        <v>201</v>
      </c>
      <c r="C223" s="55">
        <v>233.1</v>
      </c>
    </row>
    <row r="224" spans="1:3" x14ac:dyDescent="0.25">
      <c r="A224" s="147" t="s">
        <v>214</v>
      </c>
      <c r="B224" s="147"/>
      <c r="C224" s="40">
        <f>SUM(C217:C223)</f>
        <v>14508.37</v>
      </c>
    </row>
    <row r="225" spans="1:3" x14ac:dyDescent="0.25">
      <c r="A225" s="43">
        <v>1</v>
      </c>
      <c r="B225" s="54" t="s">
        <v>237</v>
      </c>
      <c r="C225" s="55">
        <v>361000</v>
      </c>
    </row>
    <row r="226" spans="1:3" x14ac:dyDescent="0.25">
      <c r="A226" s="43">
        <v>2</v>
      </c>
      <c r="B226" s="54" t="s">
        <v>238</v>
      </c>
      <c r="C226" s="55">
        <v>20000</v>
      </c>
    </row>
    <row r="227" spans="1:3" x14ac:dyDescent="0.25">
      <c r="A227" s="43">
        <v>3</v>
      </c>
      <c r="B227" s="54" t="s">
        <v>241</v>
      </c>
      <c r="C227" s="55">
        <v>600859.39</v>
      </c>
    </row>
    <row r="228" spans="1:3" x14ac:dyDescent="0.25">
      <c r="A228" s="147" t="s">
        <v>242</v>
      </c>
      <c r="B228" s="147"/>
      <c r="C228" s="40">
        <f>SUM(C225:C227)</f>
        <v>981859.39</v>
      </c>
    </row>
    <row r="229" spans="1:3" x14ac:dyDescent="0.25">
      <c r="A229" s="148" t="s">
        <v>256</v>
      </c>
      <c r="B229" s="148"/>
      <c r="C229" s="42">
        <f>C216+C224+C228</f>
        <v>1017559.29</v>
      </c>
    </row>
    <row r="230" spans="1:3" x14ac:dyDescent="0.25">
      <c r="A230" s="50"/>
      <c r="B230" s="46" t="s">
        <v>257</v>
      </c>
      <c r="C230" s="51"/>
    </row>
    <row r="231" spans="1:3" x14ac:dyDescent="0.25">
      <c r="A231" s="43">
        <v>1</v>
      </c>
      <c r="B231" s="54" t="s">
        <v>179</v>
      </c>
      <c r="C231" s="55">
        <v>4319.76</v>
      </c>
    </row>
    <row r="232" spans="1:3" x14ac:dyDescent="0.25">
      <c r="A232" s="43">
        <v>2</v>
      </c>
      <c r="B232" s="54" t="s">
        <v>180</v>
      </c>
      <c r="C232" s="55">
        <v>507.2</v>
      </c>
    </row>
    <row r="233" spans="1:3" x14ac:dyDescent="0.25">
      <c r="A233" s="43">
        <v>3</v>
      </c>
      <c r="B233" s="54" t="s">
        <v>181</v>
      </c>
      <c r="C233" s="55">
        <v>358.51</v>
      </c>
    </row>
    <row r="234" spans="1:3" x14ac:dyDescent="0.25">
      <c r="A234" s="43">
        <v>4</v>
      </c>
      <c r="B234" s="54" t="s">
        <v>182</v>
      </c>
      <c r="C234" s="55">
        <v>12.62</v>
      </c>
    </row>
    <row r="235" spans="1:3" x14ac:dyDescent="0.25">
      <c r="A235" s="43">
        <v>5</v>
      </c>
      <c r="B235" s="54" t="s">
        <v>258</v>
      </c>
      <c r="C235" s="55">
        <v>12.62</v>
      </c>
    </row>
    <row r="236" spans="1:3" x14ac:dyDescent="0.25">
      <c r="A236" s="43">
        <v>6</v>
      </c>
      <c r="B236" s="54" t="s">
        <v>183</v>
      </c>
      <c r="C236" s="55">
        <v>537.79</v>
      </c>
    </row>
    <row r="237" spans="1:3" x14ac:dyDescent="0.25">
      <c r="A237" s="43">
        <v>7</v>
      </c>
      <c r="B237" s="54" t="s">
        <v>184</v>
      </c>
      <c r="C237" s="55">
        <v>358.51</v>
      </c>
    </row>
    <row r="238" spans="1:3" x14ac:dyDescent="0.25">
      <c r="A238" s="43">
        <v>8</v>
      </c>
      <c r="B238" s="54" t="s">
        <v>285</v>
      </c>
      <c r="C238" s="55">
        <v>1422</v>
      </c>
    </row>
    <row r="239" spans="1:3" x14ac:dyDescent="0.25">
      <c r="A239" s="147" t="s">
        <v>188</v>
      </c>
      <c r="B239" s="147"/>
      <c r="C239" s="40">
        <f>SUM(C231:C238)</f>
        <v>7529.01</v>
      </c>
    </row>
    <row r="240" spans="1:3" x14ac:dyDescent="0.25">
      <c r="A240" s="148" t="s">
        <v>259</v>
      </c>
      <c r="B240" s="148"/>
      <c r="C240" s="42">
        <f>C239</f>
        <v>7529.01</v>
      </c>
    </row>
    <row r="241" spans="1:3" x14ac:dyDescent="0.25">
      <c r="A241" s="50"/>
      <c r="B241" s="146" t="s">
        <v>260</v>
      </c>
      <c r="C241" s="146"/>
    </row>
    <row r="242" spans="1:3" x14ac:dyDescent="0.25">
      <c r="A242" s="43">
        <v>1</v>
      </c>
      <c r="B242" s="54" t="s">
        <v>179</v>
      </c>
      <c r="C242" s="55">
        <v>266667.03000000003</v>
      </c>
    </row>
    <row r="243" spans="1:3" x14ac:dyDescent="0.25">
      <c r="A243" s="43">
        <v>2</v>
      </c>
      <c r="B243" s="54" t="s">
        <v>180</v>
      </c>
      <c r="C243" s="55">
        <v>30170.07</v>
      </c>
    </row>
    <row r="244" spans="1:3" x14ac:dyDescent="0.25">
      <c r="A244" s="43">
        <v>3</v>
      </c>
      <c r="B244" s="54" t="s">
        <v>181</v>
      </c>
      <c r="C244" s="55">
        <v>22027.01</v>
      </c>
    </row>
    <row r="245" spans="1:3" x14ac:dyDescent="0.25">
      <c r="A245" s="43">
        <v>4</v>
      </c>
      <c r="B245" s="54" t="s">
        <v>258</v>
      </c>
      <c r="C245" s="55">
        <v>5096.3900000000003</v>
      </c>
    </row>
    <row r="246" spans="1:3" x14ac:dyDescent="0.25">
      <c r="A246" s="43">
        <v>5</v>
      </c>
      <c r="B246" s="54" t="s">
        <v>183</v>
      </c>
      <c r="C246" s="55">
        <v>19572.27</v>
      </c>
    </row>
    <row r="247" spans="1:3" x14ac:dyDescent="0.25">
      <c r="A247" s="43">
        <v>6</v>
      </c>
      <c r="B247" s="54" t="s">
        <v>184</v>
      </c>
      <c r="C247" s="55">
        <v>22027.01</v>
      </c>
    </row>
    <row r="248" spans="1:3" x14ac:dyDescent="0.25">
      <c r="A248" s="43">
        <v>7</v>
      </c>
      <c r="B248" s="54" t="s">
        <v>285</v>
      </c>
      <c r="C248" s="55">
        <v>82897.61</v>
      </c>
    </row>
    <row r="249" spans="1:3" ht="25.5" x14ac:dyDescent="0.25">
      <c r="A249" s="43">
        <v>8</v>
      </c>
      <c r="B249" s="54" t="s">
        <v>186</v>
      </c>
      <c r="C249" s="55">
        <v>14108.08</v>
      </c>
    </row>
    <row r="250" spans="1:3" x14ac:dyDescent="0.25">
      <c r="A250" s="147" t="s">
        <v>188</v>
      </c>
      <c r="B250" s="147"/>
      <c r="C250" s="40">
        <f>SUM(C242:C249)</f>
        <v>462565.47000000009</v>
      </c>
    </row>
    <row r="251" spans="1:3" x14ac:dyDescent="0.25">
      <c r="A251" s="43">
        <v>1</v>
      </c>
      <c r="B251" s="54" t="s">
        <v>190</v>
      </c>
      <c r="C251" s="55">
        <v>166.12</v>
      </c>
    </row>
    <row r="252" spans="1:3" x14ac:dyDescent="0.25">
      <c r="A252" s="43">
        <v>2</v>
      </c>
      <c r="B252" s="54" t="s">
        <v>262</v>
      </c>
      <c r="C252" s="55">
        <v>48187.4</v>
      </c>
    </row>
    <row r="253" spans="1:3" x14ac:dyDescent="0.25">
      <c r="A253" s="43">
        <v>3</v>
      </c>
      <c r="B253" s="54" t="s">
        <v>220</v>
      </c>
      <c r="C253" s="55">
        <v>96</v>
      </c>
    </row>
    <row r="254" spans="1:3" x14ac:dyDescent="0.25">
      <c r="A254" s="43">
        <v>4</v>
      </c>
      <c r="B254" s="54" t="s">
        <v>263</v>
      </c>
      <c r="C254" s="55">
        <v>3880.88</v>
      </c>
    </row>
    <row r="255" spans="1:3" x14ac:dyDescent="0.25">
      <c r="A255" s="43">
        <v>5</v>
      </c>
      <c r="B255" s="54" t="s">
        <v>194</v>
      </c>
      <c r="C255" s="55">
        <v>970</v>
      </c>
    </row>
    <row r="256" spans="1:3" x14ac:dyDescent="0.25">
      <c r="A256" s="43">
        <v>6</v>
      </c>
      <c r="B256" s="54" t="s">
        <v>211</v>
      </c>
      <c r="C256" s="55">
        <v>879.5</v>
      </c>
    </row>
    <row r="257" spans="1:3" x14ac:dyDescent="0.25">
      <c r="A257" s="43">
        <v>7</v>
      </c>
      <c r="B257" s="54" t="s">
        <v>196</v>
      </c>
      <c r="C257" s="55">
        <v>40</v>
      </c>
    </row>
    <row r="258" spans="1:3" x14ac:dyDescent="0.25">
      <c r="A258" s="43">
        <v>8</v>
      </c>
      <c r="B258" s="54" t="s">
        <v>264</v>
      </c>
      <c r="C258" s="55">
        <v>22161.67</v>
      </c>
    </row>
    <row r="259" spans="1:3" ht="25.5" x14ac:dyDescent="0.25">
      <c r="A259" s="43">
        <v>9</v>
      </c>
      <c r="B259" s="54" t="s">
        <v>197</v>
      </c>
      <c r="C259" s="55">
        <v>2154.5700000000002</v>
      </c>
    </row>
    <row r="260" spans="1:3" x14ac:dyDescent="0.25">
      <c r="A260" s="43">
        <v>10</v>
      </c>
      <c r="B260" s="54" t="s">
        <v>200</v>
      </c>
      <c r="C260" s="55">
        <v>330</v>
      </c>
    </row>
    <row r="261" spans="1:3" x14ac:dyDescent="0.25">
      <c r="A261" s="43">
        <v>11</v>
      </c>
      <c r="B261" s="54" t="s">
        <v>201</v>
      </c>
      <c r="C261" s="55">
        <v>702.29</v>
      </c>
    </row>
    <row r="262" spans="1:3" x14ac:dyDescent="0.25">
      <c r="A262" s="43">
        <v>12</v>
      </c>
      <c r="B262" s="54" t="s">
        <v>202</v>
      </c>
      <c r="C262" s="55">
        <v>120</v>
      </c>
    </row>
    <row r="263" spans="1:3" x14ac:dyDescent="0.25">
      <c r="A263" s="43">
        <v>13</v>
      </c>
      <c r="B263" s="54" t="s">
        <v>203</v>
      </c>
      <c r="C263" s="55">
        <v>4835</v>
      </c>
    </row>
    <row r="264" spans="1:3" x14ac:dyDescent="0.25">
      <c r="A264" s="43">
        <v>14</v>
      </c>
      <c r="B264" s="54" t="s">
        <v>265</v>
      </c>
      <c r="C264" s="55">
        <v>12106.56</v>
      </c>
    </row>
    <row r="265" spans="1:3" x14ac:dyDescent="0.25">
      <c r="A265" s="43">
        <v>15</v>
      </c>
      <c r="B265" s="54" t="s">
        <v>213</v>
      </c>
      <c r="C265" s="55">
        <v>8331.1</v>
      </c>
    </row>
    <row r="266" spans="1:3" x14ac:dyDescent="0.25">
      <c r="A266" s="147" t="s">
        <v>214</v>
      </c>
      <c r="B266" s="147"/>
      <c r="C266" s="40">
        <f>SUM(C251:C265)</f>
        <v>104961.09000000001</v>
      </c>
    </row>
    <row r="267" spans="1:3" x14ac:dyDescent="0.25">
      <c r="A267" s="43">
        <v>1</v>
      </c>
      <c r="B267" s="54" t="s">
        <v>229</v>
      </c>
      <c r="C267" s="55">
        <v>19040.11</v>
      </c>
    </row>
    <row r="268" spans="1:3" x14ac:dyDescent="0.25">
      <c r="A268" s="43">
        <v>2</v>
      </c>
      <c r="B268" s="54" t="s">
        <v>230</v>
      </c>
      <c r="C268" s="55">
        <v>5310.09</v>
      </c>
    </row>
    <row r="269" spans="1:3" x14ac:dyDescent="0.25">
      <c r="A269" s="43">
        <v>3</v>
      </c>
      <c r="B269" s="54" t="s">
        <v>232</v>
      </c>
      <c r="C269" s="55">
        <v>120.57</v>
      </c>
    </row>
    <row r="270" spans="1:3" x14ac:dyDescent="0.25">
      <c r="A270" s="147" t="s">
        <v>233</v>
      </c>
      <c r="B270" s="147"/>
      <c r="C270" s="40">
        <f>SUM(C267:C269)</f>
        <v>24470.77</v>
      </c>
    </row>
    <row r="271" spans="1:3" x14ac:dyDescent="0.25">
      <c r="A271" s="148" t="s">
        <v>266</v>
      </c>
      <c r="B271" s="148"/>
      <c r="C271" s="42">
        <f>C250+C266+C270</f>
        <v>591997.33000000007</v>
      </c>
    </row>
    <row r="272" spans="1:3" x14ac:dyDescent="0.25">
      <c r="A272" s="50"/>
      <c r="B272" s="146" t="s">
        <v>267</v>
      </c>
      <c r="C272" s="146"/>
    </row>
    <row r="273" spans="1:3" x14ac:dyDescent="0.25">
      <c r="A273" s="43">
        <v>1</v>
      </c>
      <c r="B273" s="54" t="s">
        <v>179</v>
      </c>
      <c r="C273" s="55">
        <v>20785.009999999998</v>
      </c>
    </row>
    <row r="274" spans="1:3" x14ac:dyDescent="0.25">
      <c r="A274" s="43">
        <v>2</v>
      </c>
      <c r="B274" s="54" t="s">
        <v>180</v>
      </c>
      <c r="C274" s="55">
        <v>2198.7800000000002</v>
      </c>
    </row>
    <row r="275" spans="1:3" x14ac:dyDescent="0.25">
      <c r="A275" s="43">
        <v>3</v>
      </c>
      <c r="B275" s="54" t="s">
        <v>181</v>
      </c>
      <c r="C275" s="55">
        <v>1660.91</v>
      </c>
    </row>
    <row r="276" spans="1:3" x14ac:dyDescent="0.25">
      <c r="A276" s="43">
        <v>4</v>
      </c>
      <c r="B276" s="54" t="s">
        <v>182</v>
      </c>
      <c r="C276" s="55">
        <v>74.98</v>
      </c>
    </row>
    <row r="277" spans="1:3" x14ac:dyDescent="0.25">
      <c r="A277" s="43">
        <v>5</v>
      </c>
      <c r="B277" s="54" t="s">
        <v>183</v>
      </c>
      <c r="C277" s="55">
        <v>1782.23</v>
      </c>
    </row>
    <row r="278" spans="1:3" x14ac:dyDescent="0.25">
      <c r="A278" s="43">
        <v>6</v>
      </c>
      <c r="B278" s="54" t="s">
        <v>184</v>
      </c>
      <c r="C278" s="55">
        <v>1660.91</v>
      </c>
    </row>
    <row r="279" spans="1:3" x14ac:dyDescent="0.25">
      <c r="A279" s="43">
        <v>7</v>
      </c>
      <c r="B279" s="54" t="s">
        <v>285</v>
      </c>
      <c r="C279" s="55">
        <v>6716.52</v>
      </c>
    </row>
    <row r="280" spans="1:3" x14ac:dyDescent="0.25">
      <c r="A280" s="147" t="s">
        <v>188</v>
      </c>
      <c r="B280" s="147"/>
      <c r="C280" s="40">
        <f>SUM(C273:C279)</f>
        <v>34879.339999999997</v>
      </c>
    </row>
    <row r="281" spans="1:3" x14ac:dyDescent="0.25">
      <c r="A281" s="43">
        <v>1</v>
      </c>
      <c r="B281" s="54" t="s">
        <v>263</v>
      </c>
      <c r="C281" s="55">
        <v>1054.1400000000001</v>
      </c>
    </row>
    <row r="282" spans="1:3" ht="25.5" x14ac:dyDescent="0.25">
      <c r="A282" s="43">
        <v>2</v>
      </c>
      <c r="B282" s="54" t="s">
        <v>197</v>
      </c>
      <c r="C282" s="55">
        <v>70.64</v>
      </c>
    </row>
    <row r="283" spans="1:3" x14ac:dyDescent="0.25">
      <c r="A283" s="43">
        <v>3</v>
      </c>
      <c r="B283" s="54" t="s">
        <v>203</v>
      </c>
      <c r="C283" s="55">
        <v>112.5</v>
      </c>
    </row>
    <row r="284" spans="1:3" ht="25.5" x14ac:dyDescent="0.25">
      <c r="A284" s="43">
        <v>4</v>
      </c>
      <c r="B284" s="54" t="s">
        <v>212</v>
      </c>
      <c r="C284" s="55">
        <v>1030.4000000000001</v>
      </c>
    </row>
    <row r="285" spans="1:3" x14ac:dyDescent="0.25">
      <c r="A285" s="147" t="s">
        <v>214</v>
      </c>
      <c r="B285" s="147"/>
      <c r="C285" s="40">
        <f>SUM(C281:C284)</f>
        <v>2267.6800000000003</v>
      </c>
    </row>
    <row r="286" spans="1:3" x14ac:dyDescent="0.25">
      <c r="A286" s="43">
        <v>1</v>
      </c>
      <c r="B286" s="54" t="s">
        <v>229</v>
      </c>
      <c r="C286" s="55">
        <v>2070.0300000000002</v>
      </c>
    </row>
    <row r="287" spans="1:3" x14ac:dyDescent="0.25">
      <c r="A287" s="43">
        <v>2</v>
      </c>
      <c r="B287" s="54" t="s">
        <v>232</v>
      </c>
      <c r="C287" s="55">
        <v>29.97</v>
      </c>
    </row>
    <row r="288" spans="1:3" x14ac:dyDescent="0.25">
      <c r="A288" s="147" t="s">
        <v>233</v>
      </c>
      <c r="B288" s="147"/>
      <c r="C288" s="40">
        <f>SUM(C286:C287)</f>
        <v>2100</v>
      </c>
    </row>
    <row r="289" spans="1:3" x14ac:dyDescent="0.25">
      <c r="A289" s="148" t="s">
        <v>268</v>
      </c>
      <c r="B289" s="148"/>
      <c r="C289" s="42">
        <f>C280+C285+C288</f>
        <v>39247.019999999997</v>
      </c>
    </row>
    <row r="290" spans="1:3" x14ac:dyDescent="0.25">
      <c r="A290" s="50"/>
      <c r="B290" s="146" t="s">
        <v>269</v>
      </c>
      <c r="C290" s="146"/>
    </row>
    <row r="291" spans="1:3" x14ac:dyDescent="0.25">
      <c r="A291" s="43">
        <v>1</v>
      </c>
      <c r="B291" s="54" t="s">
        <v>179</v>
      </c>
      <c r="C291" s="55">
        <v>23117.439999999999</v>
      </c>
    </row>
    <row r="292" spans="1:3" x14ac:dyDescent="0.25">
      <c r="A292" s="43">
        <v>2</v>
      </c>
      <c r="B292" s="54" t="s">
        <v>180</v>
      </c>
      <c r="C292" s="55">
        <v>2208.9899999999998</v>
      </c>
    </row>
    <row r="293" spans="1:3" x14ac:dyDescent="0.25">
      <c r="A293" s="43">
        <v>3</v>
      </c>
      <c r="B293" s="54" t="s">
        <v>181</v>
      </c>
      <c r="C293" s="55">
        <v>1696.82</v>
      </c>
    </row>
    <row r="294" spans="1:3" x14ac:dyDescent="0.25">
      <c r="A294" s="43">
        <v>4</v>
      </c>
      <c r="B294" s="54" t="s">
        <v>258</v>
      </c>
      <c r="C294" s="55">
        <v>500</v>
      </c>
    </row>
    <row r="295" spans="1:3" x14ac:dyDescent="0.25">
      <c r="A295" s="43">
        <v>5</v>
      </c>
      <c r="B295" s="54" t="s">
        <v>183</v>
      </c>
      <c r="C295" s="55">
        <v>44.14</v>
      </c>
    </row>
    <row r="296" spans="1:3" x14ac:dyDescent="0.25">
      <c r="A296" s="43">
        <v>6</v>
      </c>
      <c r="B296" s="54" t="s">
        <v>184</v>
      </c>
      <c r="C296" s="55">
        <v>1696.82</v>
      </c>
    </row>
    <row r="297" spans="1:3" x14ac:dyDescent="0.25">
      <c r="A297" s="43">
        <v>7</v>
      </c>
      <c r="B297" s="54" t="s">
        <v>285</v>
      </c>
      <c r="C297" s="55">
        <v>6368.93</v>
      </c>
    </row>
    <row r="298" spans="1:3" x14ac:dyDescent="0.25">
      <c r="A298" s="147" t="s">
        <v>188</v>
      </c>
      <c r="B298" s="147"/>
      <c r="C298" s="40">
        <f>SUM(C291:C297)</f>
        <v>35633.14</v>
      </c>
    </row>
    <row r="299" spans="1:3" x14ac:dyDescent="0.25">
      <c r="A299" s="43">
        <v>1</v>
      </c>
      <c r="B299" s="54" t="s">
        <v>229</v>
      </c>
      <c r="C299" s="55">
        <v>833</v>
      </c>
    </row>
    <row r="300" spans="1:3" x14ac:dyDescent="0.25">
      <c r="A300" s="147" t="s">
        <v>233</v>
      </c>
      <c r="B300" s="147"/>
      <c r="C300" s="40">
        <f>SUM(C299:C299)</f>
        <v>833</v>
      </c>
    </row>
    <row r="301" spans="1:3" x14ac:dyDescent="0.25">
      <c r="A301" s="148" t="s">
        <v>270</v>
      </c>
      <c r="B301" s="148"/>
      <c r="C301" s="42">
        <f>C298+C300</f>
        <v>36466.14</v>
      </c>
    </row>
    <row r="302" spans="1:3" x14ac:dyDescent="0.25">
      <c r="A302" s="50"/>
      <c r="B302" s="146" t="s">
        <v>271</v>
      </c>
      <c r="C302" s="146"/>
    </row>
    <row r="303" spans="1:3" x14ac:dyDescent="0.25">
      <c r="A303" s="43">
        <v>1</v>
      </c>
      <c r="B303" s="54" t="s">
        <v>179</v>
      </c>
      <c r="C303" s="55">
        <v>24252.27</v>
      </c>
    </row>
    <row r="304" spans="1:3" x14ac:dyDescent="0.25">
      <c r="A304" s="43">
        <v>2</v>
      </c>
      <c r="B304" s="54" t="s">
        <v>180</v>
      </c>
      <c r="C304" s="55">
        <v>2213.67</v>
      </c>
    </row>
    <row r="305" spans="1:3" x14ac:dyDescent="0.25">
      <c r="A305" s="43">
        <v>3</v>
      </c>
      <c r="B305" s="54" t="s">
        <v>181</v>
      </c>
      <c r="C305" s="55">
        <v>1817.15</v>
      </c>
    </row>
    <row r="306" spans="1:3" x14ac:dyDescent="0.25">
      <c r="A306" s="43">
        <v>4</v>
      </c>
      <c r="B306" s="54" t="s">
        <v>182</v>
      </c>
      <c r="C306" s="55">
        <v>75.64</v>
      </c>
    </row>
    <row r="307" spans="1:3" x14ac:dyDescent="0.25">
      <c r="A307" s="43">
        <v>5</v>
      </c>
      <c r="B307" s="54" t="s">
        <v>183</v>
      </c>
      <c r="C307" s="55">
        <v>1589.83</v>
      </c>
    </row>
    <row r="308" spans="1:3" x14ac:dyDescent="0.25">
      <c r="A308" s="43">
        <v>6</v>
      </c>
      <c r="B308" s="54" t="s">
        <v>184</v>
      </c>
      <c r="C308" s="55">
        <v>1817.15</v>
      </c>
    </row>
    <row r="309" spans="1:3" x14ac:dyDescent="0.25">
      <c r="A309" s="43">
        <v>7</v>
      </c>
      <c r="B309" s="54" t="s">
        <v>285</v>
      </c>
      <c r="C309" s="55">
        <v>7377.75</v>
      </c>
    </row>
    <row r="310" spans="1:3" x14ac:dyDescent="0.25">
      <c r="A310" s="147" t="s">
        <v>188</v>
      </c>
      <c r="B310" s="147"/>
      <c r="C310" s="40">
        <f>SUM(C303:C309)</f>
        <v>39143.460000000006</v>
      </c>
    </row>
    <row r="311" spans="1:3" x14ac:dyDescent="0.25">
      <c r="A311" s="43">
        <v>1</v>
      </c>
      <c r="B311" s="54" t="s">
        <v>190</v>
      </c>
      <c r="C311" s="55">
        <v>328.81</v>
      </c>
    </row>
    <row r="312" spans="1:3" x14ac:dyDescent="0.25">
      <c r="A312" s="43">
        <v>2</v>
      </c>
      <c r="B312" s="54" t="s">
        <v>192</v>
      </c>
      <c r="C312" s="55">
        <v>20025</v>
      </c>
    </row>
    <row r="313" spans="1:3" x14ac:dyDescent="0.25">
      <c r="A313" s="43">
        <v>3</v>
      </c>
      <c r="B313" s="54" t="s">
        <v>263</v>
      </c>
      <c r="C313" s="55">
        <v>3162.42</v>
      </c>
    </row>
    <row r="314" spans="1:3" x14ac:dyDescent="0.25">
      <c r="A314" s="43">
        <v>4</v>
      </c>
      <c r="B314" s="54" t="s">
        <v>196</v>
      </c>
      <c r="C314" s="55">
        <v>142</v>
      </c>
    </row>
    <row r="315" spans="1:3" ht="25.5" x14ac:dyDescent="0.25">
      <c r="A315" s="43">
        <v>5</v>
      </c>
      <c r="B315" s="54" t="s">
        <v>197</v>
      </c>
      <c r="C315" s="55">
        <v>49.52</v>
      </c>
    </row>
    <row r="316" spans="1:3" x14ac:dyDescent="0.25">
      <c r="A316" s="43">
        <v>6</v>
      </c>
      <c r="B316" s="54" t="s">
        <v>272</v>
      </c>
      <c r="C316" s="55">
        <v>2540.4</v>
      </c>
    </row>
    <row r="317" spans="1:3" x14ac:dyDescent="0.25">
      <c r="A317" s="147" t="s">
        <v>214</v>
      </c>
      <c r="B317" s="147"/>
      <c r="C317" s="40">
        <f>SUM(C311:C316)</f>
        <v>26248.150000000005</v>
      </c>
    </row>
    <row r="318" spans="1:3" x14ac:dyDescent="0.25">
      <c r="A318" s="148" t="s">
        <v>273</v>
      </c>
      <c r="B318" s="148"/>
      <c r="C318" s="42">
        <f>C310+C317</f>
        <v>65391.610000000015</v>
      </c>
    </row>
    <row r="319" spans="1:3" x14ac:dyDescent="0.25">
      <c r="A319" s="50"/>
      <c r="B319" s="146" t="s">
        <v>274</v>
      </c>
      <c r="C319" s="146"/>
    </row>
    <row r="320" spans="1:3" x14ac:dyDescent="0.25">
      <c r="A320" s="43">
        <v>1</v>
      </c>
      <c r="B320" s="54" t="s">
        <v>179</v>
      </c>
      <c r="C320" s="55">
        <v>11818.7</v>
      </c>
    </row>
    <row r="321" spans="1:3" x14ac:dyDescent="0.25">
      <c r="A321" s="43">
        <v>2</v>
      </c>
      <c r="B321" s="54" t="s">
        <v>180</v>
      </c>
      <c r="C321" s="55">
        <v>1309.17</v>
      </c>
    </row>
    <row r="322" spans="1:3" x14ac:dyDescent="0.25">
      <c r="A322" s="43">
        <v>3</v>
      </c>
      <c r="B322" s="54" t="s">
        <v>181</v>
      </c>
      <c r="C322" s="55">
        <v>963.76</v>
      </c>
    </row>
    <row r="323" spans="1:3" x14ac:dyDescent="0.25">
      <c r="A323" s="43">
        <v>4</v>
      </c>
      <c r="B323" s="54" t="s">
        <v>182</v>
      </c>
      <c r="C323" s="55">
        <v>40.909999999999997</v>
      </c>
    </row>
    <row r="324" spans="1:3" x14ac:dyDescent="0.25">
      <c r="A324" s="43">
        <v>5</v>
      </c>
      <c r="B324" s="54" t="s">
        <v>183</v>
      </c>
      <c r="C324" s="55">
        <v>913.75</v>
      </c>
    </row>
    <row r="325" spans="1:3" x14ac:dyDescent="0.25">
      <c r="A325" s="43">
        <v>6</v>
      </c>
      <c r="B325" s="54" t="s">
        <v>184</v>
      </c>
      <c r="C325" s="55">
        <v>963.76</v>
      </c>
    </row>
    <row r="326" spans="1:3" x14ac:dyDescent="0.25">
      <c r="A326" s="43">
        <v>7</v>
      </c>
      <c r="B326" s="54" t="s">
        <v>285</v>
      </c>
      <c r="C326" s="55">
        <v>3885.2</v>
      </c>
    </row>
    <row r="327" spans="1:3" x14ac:dyDescent="0.25">
      <c r="A327" s="43">
        <v>8</v>
      </c>
      <c r="B327" s="54" t="s">
        <v>185</v>
      </c>
      <c r="C327" s="55">
        <v>343.84</v>
      </c>
    </row>
    <row r="328" spans="1:3" x14ac:dyDescent="0.25">
      <c r="A328" s="147" t="s">
        <v>188</v>
      </c>
      <c r="B328" s="147"/>
      <c r="C328" s="40">
        <f>SUM(C320:C327)</f>
        <v>20239.09</v>
      </c>
    </row>
    <row r="329" spans="1:3" x14ac:dyDescent="0.25">
      <c r="A329" s="43">
        <v>1</v>
      </c>
      <c r="B329" s="54" t="s">
        <v>210</v>
      </c>
      <c r="C329" s="55">
        <v>1183.82</v>
      </c>
    </row>
    <row r="330" spans="1:3" x14ac:dyDescent="0.25">
      <c r="A330" s="43">
        <v>2</v>
      </c>
      <c r="B330" s="54" t="s">
        <v>190</v>
      </c>
      <c r="C330" s="55">
        <v>137.87</v>
      </c>
    </row>
    <row r="331" spans="1:3" x14ac:dyDescent="0.25">
      <c r="A331" s="43">
        <v>3</v>
      </c>
      <c r="B331" s="54" t="s">
        <v>192</v>
      </c>
      <c r="C331" s="55">
        <v>13643.4</v>
      </c>
    </row>
    <row r="332" spans="1:3" x14ac:dyDescent="0.25">
      <c r="A332" s="43">
        <v>4</v>
      </c>
      <c r="B332" s="54" t="s">
        <v>220</v>
      </c>
      <c r="C332" s="55">
        <v>171.1</v>
      </c>
    </row>
    <row r="333" spans="1:3" x14ac:dyDescent="0.25">
      <c r="A333" s="43">
        <v>5</v>
      </c>
      <c r="B333" s="54" t="s">
        <v>263</v>
      </c>
      <c r="C333" s="55">
        <v>5121.2</v>
      </c>
    </row>
    <row r="334" spans="1:3" x14ac:dyDescent="0.25">
      <c r="A334" s="43">
        <v>6</v>
      </c>
      <c r="B334" s="54" t="s">
        <v>193</v>
      </c>
      <c r="C334" s="55">
        <v>1921.08</v>
      </c>
    </row>
    <row r="335" spans="1:3" x14ac:dyDescent="0.25">
      <c r="A335" s="43">
        <v>7</v>
      </c>
      <c r="B335" s="54" t="s">
        <v>195</v>
      </c>
      <c r="C335" s="55">
        <v>418.93</v>
      </c>
    </row>
    <row r="336" spans="1:3" x14ac:dyDescent="0.25">
      <c r="A336" s="43">
        <v>8</v>
      </c>
      <c r="B336" s="54" t="s">
        <v>196</v>
      </c>
      <c r="C336" s="55">
        <v>1852.88</v>
      </c>
    </row>
    <row r="337" spans="1:3" ht="25.5" x14ac:dyDescent="0.25">
      <c r="A337" s="43">
        <v>9</v>
      </c>
      <c r="B337" s="54" t="s">
        <v>197</v>
      </c>
      <c r="C337" s="55">
        <v>184.7</v>
      </c>
    </row>
    <row r="338" spans="1:3" x14ac:dyDescent="0.25">
      <c r="A338" s="43">
        <v>10</v>
      </c>
      <c r="B338" s="54" t="s">
        <v>200</v>
      </c>
      <c r="C338" s="55">
        <v>75</v>
      </c>
    </row>
    <row r="339" spans="1:3" x14ac:dyDescent="0.25">
      <c r="A339" s="43">
        <v>11</v>
      </c>
      <c r="B339" s="54" t="s">
        <v>201</v>
      </c>
      <c r="C339" s="55">
        <v>156.88999999999999</v>
      </c>
    </row>
    <row r="340" spans="1:3" x14ac:dyDescent="0.25">
      <c r="A340" s="43">
        <v>12</v>
      </c>
      <c r="B340" s="54" t="s">
        <v>202</v>
      </c>
      <c r="C340" s="55">
        <v>30</v>
      </c>
    </row>
    <row r="341" spans="1:3" x14ac:dyDescent="0.25">
      <c r="A341" s="43">
        <v>13</v>
      </c>
      <c r="B341" s="54" t="s">
        <v>248</v>
      </c>
      <c r="C341" s="55">
        <v>16512.599999999999</v>
      </c>
    </row>
    <row r="342" spans="1:3" x14ac:dyDescent="0.25">
      <c r="A342" s="43">
        <v>14</v>
      </c>
      <c r="B342" s="54" t="s">
        <v>287</v>
      </c>
      <c r="C342" s="55">
        <v>10000</v>
      </c>
    </row>
    <row r="343" spans="1:3" x14ac:dyDescent="0.25">
      <c r="A343" s="147" t="s">
        <v>214</v>
      </c>
      <c r="B343" s="147"/>
      <c r="C343" s="40">
        <f>SUM(C329:C342)</f>
        <v>51409.47</v>
      </c>
    </row>
    <row r="344" spans="1:3" x14ac:dyDescent="0.25">
      <c r="A344" s="43">
        <v>1</v>
      </c>
      <c r="B344" s="54" t="s">
        <v>229</v>
      </c>
      <c r="C344" s="55">
        <v>38198.519999999997</v>
      </c>
    </row>
    <row r="345" spans="1:3" x14ac:dyDescent="0.25">
      <c r="A345" s="43">
        <v>2</v>
      </c>
      <c r="B345" s="54" t="s">
        <v>230</v>
      </c>
      <c r="C345" s="55">
        <v>18825.29</v>
      </c>
    </row>
    <row r="346" spans="1:3" x14ac:dyDescent="0.25">
      <c r="A346" s="43">
        <v>3</v>
      </c>
      <c r="B346" s="54" t="s">
        <v>232</v>
      </c>
      <c r="C346" s="55">
        <v>54.21</v>
      </c>
    </row>
    <row r="347" spans="1:3" x14ac:dyDescent="0.25">
      <c r="A347" s="147" t="s">
        <v>233</v>
      </c>
      <c r="B347" s="147"/>
      <c r="C347" s="40">
        <f>SUM(C344:C346)</f>
        <v>57078.02</v>
      </c>
    </row>
    <row r="348" spans="1:3" x14ac:dyDescent="0.25">
      <c r="A348" s="43">
        <v>1</v>
      </c>
      <c r="B348" s="44" t="s">
        <v>206</v>
      </c>
      <c r="C348" s="55">
        <v>19309.82</v>
      </c>
    </row>
    <row r="349" spans="1:3" x14ac:dyDescent="0.25">
      <c r="A349" s="147" t="s">
        <v>207</v>
      </c>
      <c r="B349" s="147"/>
      <c r="C349" s="40">
        <f>C348</f>
        <v>19309.82</v>
      </c>
    </row>
    <row r="350" spans="1:3" x14ac:dyDescent="0.25">
      <c r="A350" s="148" t="s">
        <v>276</v>
      </c>
      <c r="B350" s="148"/>
      <c r="C350" s="42">
        <f>C328+C343+C347+C349</f>
        <v>148036.4</v>
      </c>
    </row>
    <row r="351" spans="1:3" x14ac:dyDescent="0.25">
      <c r="A351" s="50"/>
      <c r="B351" s="146" t="s">
        <v>277</v>
      </c>
      <c r="C351" s="146"/>
    </row>
    <row r="352" spans="1:3" x14ac:dyDescent="0.25">
      <c r="A352" s="43">
        <v>1</v>
      </c>
      <c r="B352" s="54" t="s">
        <v>179</v>
      </c>
      <c r="C352" s="55">
        <v>30918.69</v>
      </c>
    </row>
    <row r="353" spans="1:3" x14ac:dyDescent="0.25">
      <c r="A353" s="43">
        <v>2</v>
      </c>
      <c r="B353" s="54" t="s">
        <v>180</v>
      </c>
      <c r="C353" s="55">
        <v>3015.39</v>
      </c>
    </row>
    <row r="354" spans="1:3" x14ac:dyDescent="0.25">
      <c r="A354" s="43">
        <v>3</v>
      </c>
      <c r="B354" s="54" t="s">
        <v>181</v>
      </c>
      <c r="C354" s="55">
        <v>2426.5500000000002</v>
      </c>
    </row>
    <row r="355" spans="1:3" x14ac:dyDescent="0.25">
      <c r="A355" s="43">
        <v>4</v>
      </c>
      <c r="B355" s="54" t="s">
        <v>182</v>
      </c>
      <c r="C355" s="55">
        <v>203.14</v>
      </c>
    </row>
    <row r="356" spans="1:3" x14ac:dyDescent="0.25">
      <c r="A356" s="43">
        <v>5</v>
      </c>
      <c r="B356" s="54" t="s">
        <v>183</v>
      </c>
      <c r="C356" s="55">
        <v>1961.29</v>
      </c>
    </row>
    <row r="357" spans="1:3" x14ac:dyDescent="0.25">
      <c r="A357" s="43">
        <v>6</v>
      </c>
      <c r="B357" s="54" t="s">
        <v>184</v>
      </c>
      <c r="C357" s="55">
        <v>2426.5500000000002</v>
      </c>
    </row>
    <row r="358" spans="1:3" x14ac:dyDescent="0.25">
      <c r="A358" s="43">
        <v>7</v>
      </c>
      <c r="B358" s="54" t="s">
        <v>285</v>
      </c>
      <c r="C358" s="55">
        <v>10005.31</v>
      </c>
    </row>
    <row r="359" spans="1:3" x14ac:dyDescent="0.25">
      <c r="A359" s="147" t="s">
        <v>188</v>
      </c>
      <c r="B359" s="147"/>
      <c r="C359" s="40">
        <f>SUM(C352:C358)</f>
        <v>50956.920000000006</v>
      </c>
    </row>
    <row r="360" spans="1:3" x14ac:dyDescent="0.25">
      <c r="A360" s="43">
        <v>1</v>
      </c>
      <c r="B360" s="44" t="s">
        <v>220</v>
      </c>
      <c r="C360" s="41"/>
    </row>
    <row r="361" spans="1:3" x14ac:dyDescent="0.25">
      <c r="A361" s="43">
        <v>2</v>
      </c>
      <c r="B361" s="44" t="s">
        <v>196</v>
      </c>
      <c r="C361" s="41"/>
    </row>
    <row r="362" spans="1:3" x14ac:dyDescent="0.25">
      <c r="A362" s="43">
        <v>3</v>
      </c>
      <c r="B362" s="44" t="s">
        <v>245</v>
      </c>
      <c r="C362" s="41"/>
    </row>
    <row r="363" spans="1:3" x14ac:dyDescent="0.25">
      <c r="A363" s="43">
        <v>4</v>
      </c>
      <c r="B363" s="44" t="s">
        <v>275</v>
      </c>
      <c r="C363" s="41"/>
    </row>
    <row r="364" spans="1:3" ht="25.5" x14ac:dyDescent="0.25">
      <c r="A364" s="43">
        <v>5</v>
      </c>
      <c r="B364" s="44" t="s">
        <v>197</v>
      </c>
      <c r="C364" s="41"/>
    </row>
    <row r="365" spans="1:3" x14ac:dyDescent="0.25">
      <c r="A365" s="43">
        <v>6</v>
      </c>
      <c r="B365" s="44" t="s">
        <v>248</v>
      </c>
      <c r="C365" s="41"/>
    </row>
    <row r="366" spans="1:3" x14ac:dyDescent="0.25">
      <c r="A366" s="43">
        <v>7</v>
      </c>
      <c r="B366" s="44" t="s">
        <v>213</v>
      </c>
      <c r="C366" s="41"/>
    </row>
    <row r="367" spans="1:3" x14ac:dyDescent="0.25">
      <c r="A367" s="147" t="s">
        <v>214</v>
      </c>
      <c r="B367" s="147"/>
      <c r="C367" s="40">
        <f>SUM(C360:C366)</f>
        <v>0</v>
      </c>
    </row>
    <row r="368" spans="1:3" x14ac:dyDescent="0.25">
      <c r="A368" s="148" t="s">
        <v>278</v>
      </c>
      <c r="B368" s="148"/>
      <c r="C368" s="42">
        <f>C359+C367</f>
        <v>50956.920000000006</v>
      </c>
    </row>
    <row r="369" spans="1:3" x14ac:dyDescent="0.25">
      <c r="A369" s="50"/>
      <c r="B369" s="146" t="s">
        <v>279</v>
      </c>
      <c r="C369" s="146"/>
    </row>
    <row r="370" spans="1:3" x14ac:dyDescent="0.25">
      <c r="A370" s="43">
        <v>1</v>
      </c>
      <c r="B370" s="44" t="s">
        <v>179</v>
      </c>
      <c r="C370" s="45">
        <v>913372.66</v>
      </c>
    </row>
    <row r="371" spans="1:3" x14ac:dyDescent="0.25">
      <c r="A371" s="43">
        <v>2</v>
      </c>
      <c r="B371" s="44" t="s">
        <v>180</v>
      </c>
      <c r="C371" s="45">
        <v>94438.64</v>
      </c>
    </row>
    <row r="372" spans="1:3" x14ac:dyDescent="0.25">
      <c r="A372" s="43">
        <v>3</v>
      </c>
      <c r="B372" s="44" t="s">
        <v>181</v>
      </c>
      <c r="C372" s="45">
        <v>72729.08</v>
      </c>
    </row>
    <row r="373" spans="1:3" x14ac:dyDescent="0.25">
      <c r="A373" s="43">
        <v>4</v>
      </c>
      <c r="B373" s="44" t="s">
        <v>182</v>
      </c>
      <c r="C373" s="45">
        <v>4125.32</v>
      </c>
    </row>
    <row r="374" spans="1:3" x14ac:dyDescent="0.25">
      <c r="A374" s="43">
        <v>5</v>
      </c>
      <c r="B374" s="44" t="s">
        <v>183</v>
      </c>
      <c r="C374" s="45">
        <v>73231.86</v>
      </c>
    </row>
    <row r="375" spans="1:3" x14ac:dyDescent="0.25">
      <c r="A375" s="43">
        <v>6</v>
      </c>
      <c r="B375" s="44" t="s">
        <v>184</v>
      </c>
      <c r="C375" s="45">
        <v>72729.08</v>
      </c>
    </row>
    <row r="376" spans="1:3" x14ac:dyDescent="0.25">
      <c r="A376" s="43">
        <v>7</v>
      </c>
      <c r="B376" s="54" t="s">
        <v>285</v>
      </c>
      <c r="C376" s="45">
        <v>294000.62</v>
      </c>
    </row>
    <row r="377" spans="1:3" ht="25.5" x14ac:dyDescent="0.25">
      <c r="A377" s="43">
        <v>8</v>
      </c>
      <c r="B377" s="44" t="s">
        <v>186</v>
      </c>
      <c r="C377" s="45">
        <v>2465.59</v>
      </c>
    </row>
    <row r="378" spans="1:3" x14ac:dyDescent="0.25">
      <c r="A378" s="147" t="s">
        <v>188</v>
      </c>
      <c r="B378" s="147"/>
      <c r="C378" s="40">
        <f>SUM(C370:C377)</f>
        <v>1527092.8500000003</v>
      </c>
    </row>
    <row r="379" spans="1:3" x14ac:dyDescent="0.25">
      <c r="A379" s="152" t="s">
        <v>280</v>
      </c>
      <c r="B379" s="152"/>
      <c r="C379" s="42">
        <f>C378</f>
        <v>1527092.8500000003</v>
      </c>
    </row>
    <row r="380" spans="1:3" x14ac:dyDescent="0.25">
      <c r="A380" s="50"/>
      <c r="B380" s="146" t="s">
        <v>281</v>
      </c>
      <c r="C380" s="146"/>
    </row>
    <row r="381" spans="1:3" x14ac:dyDescent="0.25">
      <c r="A381" s="43">
        <v>1</v>
      </c>
      <c r="B381" s="44" t="s">
        <v>179</v>
      </c>
      <c r="C381" s="45">
        <v>252735.14</v>
      </c>
    </row>
    <row r="382" spans="1:3" x14ac:dyDescent="0.25">
      <c r="A382" s="43">
        <v>2</v>
      </c>
      <c r="B382" s="44" t="s">
        <v>180</v>
      </c>
      <c r="C382" s="45">
        <v>26864.63</v>
      </c>
    </row>
    <row r="383" spans="1:3" x14ac:dyDescent="0.25">
      <c r="A383" s="43">
        <v>3</v>
      </c>
      <c r="B383" s="44" t="s">
        <v>181</v>
      </c>
      <c r="C383" s="45">
        <v>20141.05</v>
      </c>
    </row>
    <row r="384" spans="1:3" x14ac:dyDescent="0.25">
      <c r="A384" s="43">
        <v>4</v>
      </c>
      <c r="B384" s="44" t="s">
        <v>182</v>
      </c>
      <c r="C384" s="45">
        <v>1258.5999999999999</v>
      </c>
    </row>
    <row r="385" spans="1:3" x14ac:dyDescent="0.25">
      <c r="A385" s="43">
        <v>5</v>
      </c>
      <c r="B385" s="44" t="s">
        <v>183</v>
      </c>
      <c r="C385" s="45">
        <v>22359.7</v>
      </c>
    </row>
    <row r="386" spans="1:3" x14ac:dyDescent="0.25">
      <c r="A386" s="43">
        <v>6</v>
      </c>
      <c r="B386" s="44" t="s">
        <v>184</v>
      </c>
      <c r="C386" s="45">
        <v>20141.05</v>
      </c>
    </row>
    <row r="387" spans="1:3" x14ac:dyDescent="0.25">
      <c r="A387" s="43">
        <v>7</v>
      </c>
      <c r="B387" s="54" t="s">
        <v>285</v>
      </c>
      <c r="C387" s="45">
        <v>82526.81</v>
      </c>
    </row>
    <row r="388" spans="1:3" x14ac:dyDescent="0.25">
      <c r="A388" s="147" t="s">
        <v>188</v>
      </c>
      <c r="B388" s="147"/>
      <c r="C388" s="40">
        <f>SUM(C381:C387)</f>
        <v>426026.98</v>
      </c>
    </row>
    <row r="389" spans="1:3" x14ac:dyDescent="0.25">
      <c r="A389" s="148" t="s">
        <v>282</v>
      </c>
      <c r="B389" s="148"/>
      <c r="C389" s="42">
        <f>C388</f>
        <v>426026.98</v>
      </c>
    </row>
    <row r="390" spans="1:3" ht="15.75" x14ac:dyDescent="0.25">
      <c r="A390" s="151" t="s">
        <v>283</v>
      </c>
      <c r="B390" s="151"/>
      <c r="C390" s="56">
        <f>C33+C51+C62+C79+C94+C128+C148+C161+C174+C191+C206+C229+C240+C271+C289+C301+C318+C350+C368+C379+C389</f>
        <v>5072823.18</v>
      </c>
    </row>
  </sheetData>
  <mergeCells count="89">
    <mergeCell ref="A390:B390"/>
    <mergeCell ref="A343:B343"/>
    <mergeCell ref="A347:B347"/>
    <mergeCell ref="A349:B349"/>
    <mergeCell ref="A350:B350"/>
    <mergeCell ref="A359:B359"/>
    <mergeCell ref="A367:B367"/>
    <mergeCell ref="A368:B368"/>
    <mergeCell ref="A378:B378"/>
    <mergeCell ref="A379:B379"/>
    <mergeCell ref="A388:B388"/>
    <mergeCell ref="A389:B389"/>
    <mergeCell ref="A328:B328"/>
    <mergeCell ref="A271:B271"/>
    <mergeCell ref="A280:B280"/>
    <mergeCell ref="A285:B285"/>
    <mergeCell ref="A288:B288"/>
    <mergeCell ref="A289:B289"/>
    <mergeCell ref="A298:B298"/>
    <mergeCell ref="A300:B300"/>
    <mergeCell ref="A301:B301"/>
    <mergeCell ref="A310:B310"/>
    <mergeCell ref="A317:B317"/>
    <mergeCell ref="A318:B318"/>
    <mergeCell ref="A239:B239"/>
    <mergeCell ref="A183:B183"/>
    <mergeCell ref="A188:B188"/>
    <mergeCell ref="A190:B190"/>
    <mergeCell ref="A191:B191"/>
    <mergeCell ref="A200:B200"/>
    <mergeCell ref="A205:B205"/>
    <mergeCell ref="A206:B206"/>
    <mergeCell ref="A216:B216"/>
    <mergeCell ref="A224:B224"/>
    <mergeCell ref="A228:B228"/>
    <mergeCell ref="A229:B229"/>
    <mergeCell ref="A158:B158"/>
    <mergeCell ref="A160:B160"/>
    <mergeCell ref="A161:B161"/>
    <mergeCell ref="A170:B170"/>
    <mergeCell ref="A173:B173"/>
    <mergeCell ref="A93:B93"/>
    <mergeCell ref="A94:B94"/>
    <mergeCell ref="A105:B105"/>
    <mergeCell ref="A122:B122"/>
    <mergeCell ref="A127:B127"/>
    <mergeCell ref="A88:B88"/>
    <mergeCell ref="B351:C351"/>
    <mergeCell ref="B369:C369"/>
    <mergeCell ref="B380:C380"/>
    <mergeCell ref="A1:C1"/>
    <mergeCell ref="A32:B32"/>
    <mergeCell ref="A33:B33"/>
    <mergeCell ref="A14:B14"/>
    <mergeCell ref="A30:B30"/>
    <mergeCell ref="A43:B43"/>
    <mergeCell ref="B207:C207"/>
    <mergeCell ref="B241:C241"/>
    <mergeCell ref="B272:C272"/>
    <mergeCell ref="B290:C290"/>
    <mergeCell ref="B302:C302"/>
    <mergeCell ref="B319:C319"/>
    <mergeCell ref="A240:B240"/>
    <mergeCell ref="A250:B250"/>
    <mergeCell ref="A266:B266"/>
    <mergeCell ref="A270:B270"/>
    <mergeCell ref="B95:C95"/>
    <mergeCell ref="B129:C129"/>
    <mergeCell ref="B149:C149"/>
    <mergeCell ref="B162:C162"/>
    <mergeCell ref="B175:C175"/>
    <mergeCell ref="B192:C192"/>
    <mergeCell ref="A137:B137"/>
    <mergeCell ref="A142:B142"/>
    <mergeCell ref="A147:B147"/>
    <mergeCell ref="A148:B148"/>
    <mergeCell ref="A174:B174"/>
    <mergeCell ref="A128:B128"/>
    <mergeCell ref="B3:C3"/>
    <mergeCell ref="B63:C63"/>
    <mergeCell ref="B80:C80"/>
    <mergeCell ref="A50:B50"/>
    <mergeCell ref="A51:B51"/>
    <mergeCell ref="A59:B59"/>
    <mergeCell ref="A61:B61"/>
    <mergeCell ref="A62:B62"/>
    <mergeCell ref="A72:B72"/>
    <mergeCell ref="A78:B78"/>
    <mergeCell ref="A79:B7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Tabela1.Buxheti Janar-Mars 2026</vt:lpstr>
      <vt:lpstr>Tab.2.Te hyrat vetanake </vt:lpstr>
      <vt:lpstr>Tab.3. THV sipas muajve</vt:lpstr>
      <vt:lpstr>Tab.4. Shpenzimet buxhetore</vt:lpstr>
      <vt:lpstr>Tab.4.1 Shpen.Janar-Mars </vt:lpstr>
      <vt:lpstr>5.Shp.sipas kodeve ekonomike</vt:lpstr>
      <vt:lpstr>5.1.Shpenzimet sipas drejtorive</vt:lpstr>
      <vt:lpstr>'5.Shp.sipas kodeve ekonomike'!Print_Area</vt:lpstr>
      <vt:lpstr>'Tab.4. Shpenzimet buxhetore'!Print_Area</vt:lpstr>
      <vt:lpstr>'Tab.4.1 Shpen.Janar-Mars '!Print_Area</vt:lpstr>
      <vt:lpstr>'Tabela1.Buxheti Janar-Mars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Melihate Behramaj</cp:lastModifiedBy>
  <cp:lastPrinted>2026-04-21T07:57:21Z</cp:lastPrinted>
  <dcterms:created xsi:type="dcterms:W3CDTF">2023-04-01T12:46:53Z</dcterms:created>
  <dcterms:modified xsi:type="dcterms:W3CDTF">2026-04-21T08:19:09Z</dcterms:modified>
</cp:coreProperties>
</file>