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ije.Gjergjaj\Desktop\raportet 2026\"/>
    </mc:Choice>
  </mc:AlternateContent>
  <bookViews>
    <workbookView xWindow="-105" yWindow="-105" windowWidth="23250" windowHeight="12450"/>
  </bookViews>
  <sheets>
    <sheet name="Tabela 2. Buxheti janar-dhjetor" sheetId="4" r:id="rId1"/>
    <sheet name="Tab.3.Te hyrat vetanake " sheetId="6" r:id="rId2"/>
    <sheet name="Tab.3.1 THvetanake sipas muajve" sheetId="10" r:id="rId3"/>
    <sheet name="Tab.4. Shpenzimet buxhetore" sheetId="8" r:id="rId4"/>
    <sheet name="Tab.4.1. Shpen.janar-dhjetor" sheetId="9" r:id="rId5"/>
    <sheet name="5.Shp.sipas kodeve ekonomike" sheetId="5" r:id="rId6"/>
    <sheet name="5.Shp.sipas drejtorive" sheetId="11" r:id="rId7"/>
  </sheets>
  <externalReferences>
    <externalReference r:id="rId8"/>
  </externalReferences>
  <definedNames>
    <definedName name="_xlnm.Print_Area" localSheetId="6">'5.Shp.sipas drejtorive'!$A$1:$B$2</definedName>
    <definedName name="_xlnm.Print_Area" localSheetId="5">'5.Shp.sipas kodeve ekonomike'!$A$1:$E$111</definedName>
    <definedName name="_xlnm.Print_Area" localSheetId="3">'Tab.4. Shpenzimet buxhetore'!$A$1:$H$27</definedName>
    <definedName name="_xlnm.Print_Area" localSheetId="4">'Tab.4.1. Shpen.janar-dhjetor'!$A$1:$G$29</definedName>
    <definedName name="_xlnm.Print_Area" localSheetId="0">'Tabela 2. Buxheti janar-dhjetor'!$A$1:$E$28</definedName>
  </definedNames>
  <calcPr calcId="191029"/>
</workbook>
</file>

<file path=xl/calcChain.xml><?xml version="1.0" encoding="utf-8"?>
<calcChain xmlns="http://schemas.openxmlformats.org/spreadsheetml/2006/main">
  <c r="H33" i="6" l="1"/>
  <c r="H32" i="6" l="1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E10" i="8"/>
  <c r="B10" i="8"/>
  <c r="H9" i="8"/>
  <c r="H8" i="8"/>
  <c r="H7" i="8"/>
  <c r="H6" i="8"/>
  <c r="H5" i="8"/>
  <c r="H3" i="8"/>
  <c r="E9" i="8"/>
  <c r="C9" i="8"/>
  <c r="B574" i="11"/>
  <c r="B575" i="11" s="1"/>
  <c r="B566" i="11"/>
  <c r="B555" i="11"/>
  <c r="B541" i="11"/>
  <c r="B556" i="11" s="1"/>
  <c r="B531" i="11"/>
  <c r="B523" i="11"/>
  <c r="B532" i="11" s="1"/>
  <c r="B513" i="11"/>
  <c r="B509" i="11"/>
  <c r="B507" i="11"/>
  <c r="B502" i="11"/>
  <c r="B474" i="11"/>
  <c r="B463" i="11"/>
  <c r="B460" i="11"/>
  <c r="B456" i="11"/>
  <c r="B437" i="11"/>
  <c r="B427" i="11"/>
  <c r="B425" i="11"/>
  <c r="B421" i="11"/>
  <c r="B416" i="11"/>
  <c r="B428" i="11" s="1"/>
  <c r="B407" i="11"/>
  <c r="B402" i="11"/>
  <c r="B387" i="11"/>
  <c r="B408" i="11" s="1"/>
  <c r="B377" i="11"/>
  <c r="B374" i="11"/>
  <c r="B369" i="11"/>
  <c r="B343" i="11"/>
  <c r="B332" i="11"/>
  <c r="B333" i="11" s="1"/>
  <c r="B322" i="11"/>
  <c r="B310" i="11"/>
  <c r="B297" i="11"/>
  <c r="B323" i="11" s="1"/>
  <c r="B287" i="11"/>
  <c r="B285" i="11"/>
  <c r="B270" i="11"/>
  <c r="B259" i="11"/>
  <c r="B257" i="11"/>
  <c r="B254" i="11"/>
  <c r="B243" i="11"/>
  <c r="B234" i="11"/>
  <c r="B225" i="11"/>
  <c r="B235" i="11" s="1"/>
  <c r="B215" i="11"/>
  <c r="B205" i="11"/>
  <c r="B216" i="11" s="1"/>
  <c r="B194" i="11"/>
  <c r="B187" i="11"/>
  <c r="B173" i="11"/>
  <c r="B195" i="11" s="1"/>
  <c r="B164" i="11"/>
  <c r="B159" i="11"/>
  <c r="B133" i="11"/>
  <c r="B122" i="11"/>
  <c r="B113" i="11"/>
  <c r="B123" i="11" s="1"/>
  <c r="B103" i="11"/>
  <c r="B86" i="11"/>
  <c r="B104" i="11" s="1"/>
  <c r="B76" i="11"/>
  <c r="B74" i="11"/>
  <c r="B71" i="11"/>
  <c r="B77" i="11" s="1"/>
  <c r="B63" i="11"/>
  <c r="B47" i="11"/>
  <c r="B36" i="11"/>
  <c r="B32" i="11"/>
  <c r="B13" i="11"/>
  <c r="E92" i="5"/>
  <c r="E105" i="5"/>
  <c r="E103" i="5"/>
  <c r="E82" i="5"/>
  <c r="E81" i="5"/>
  <c r="E53" i="5"/>
  <c r="C71" i="5"/>
  <c r="E69" i="5"/>
  <c r="B584" i="11" l="1"/>
  <c r="B583" i="11"/>
  <c r="B576" i="11"/>
  <c r="B288" i="11"/>
  <c r="B585" i="11"/>
  <c r="B260" i="11"/>
  <c r="B464" i="11"/>
  <c r="B581" i="11"/>
  <c r="B582" i="11"/>
  <c r="B165" i="11"/>
  <c r="B378" i="11"/>
  <c r="B514" i="11"/>
  <c r="B37" i="11"/>
  <c r="B64" i="11"/>
  <c r="E60" i="5"/>
  <c r="E59" i="5"/>
  <c r="E24" i="5"/>
  <c r="B586" i="11" l="1"/>
  <c r="B577" i="11"/>
  <c r="E14" i="5"/>
  <c r="E4" i="5"/>
  <c r="E5" i="5"/>
  <c r="E6" i="5"/>
  <c r="E7" i="5"/>
  <c r="E8" i="5"/>
  <c r="E9" i="5"/>
  <c r="E10" i="5"/>
  <c r="E11" i="5"/>
  <c r="E12" i="5"/>
  <c r="E13" i="5"/>
  <c r="E15" i="5"/>
  <c r="B19" i="9"/>
  <c r="B17" i="8"/>
  <c r="B16" i="8"/>
  <c r="H10" i="8"/>
  <c r="D10" i="8"/>
  <c r="O33" i="10"/>
  <c r="N33" i="10"/>
  <c r="M33" i="10"/>
  <c r="L33" i="10"/>
  <c r="K33" i="10"/>
  <c r="J33" i="10"/>
  <c r="I33" i="10"/>
  <c r="H33" i="10"/>
  <c r="G33" i="10"/>
  <c r="F33" i="10"/>
  <c r="E33" i="10"/>
  <c r="D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3" i="10" l="1"/>
  <c r="D33" i="6"/>
  <c r="Q28" i="10" l="1"/>
  <c r="Q20" i="10"/>
  <c r="Q12" i="10"/>
  <c r="Q4" i="10"/>
  <c r="Q10" i="10"/>
  <c r="Q33" i="10"/>
  <c r="Q9" i="10"/>
  <c r="Q27" i="10"/>
  <c r="Q19" i="10"/>
  <c r="Q11" i="10"/>
  <c r="Q26" i="10"/>
  <c r="Q18" i="10"/>
  <c r="Q17" i="10"/>
  <c r="Q8" i="10"/>
  <c r="Q23" i="10"/>
  <c r="Q7" i="10"/>
  <c r="Q30" i="10"/>
  <c r="Q22" i="10"/>
  <c r="Q14" i="10"/>
  <c r="Q6" i="10"/>
  <c r="Q29" i="10"/>
  <c r="Q21" i="10"/>
  <c r="Q13" i="10"/>
  <c r="Q5" i="10"/>
  <c r="Q25" i="10"/>
  <c r="Q24" i="10"/>
  <c r="Q16" i="10"/>
  <c r="Q31" i="10"/>
  <c r="Q15" i="10"/>
  <c r="Q32" i="10"/>
  <c r="D37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C10" i="4" l="1"/>
  <c r="C5" i="4"/>
  <c r="B11" i="4"/>
  <c r="E10" i="4"/>
  <c r="E100" i="5" l="1"/>
  <c r="E108" i="5" l="1"/>
  <c r="E80" i="5"/>
  <c r="E39" i="5" l="1"/>
  <c r="E104" i="5" l="1"/>
  <c r="E8" i="8" l="1"/>
  <c r="E7" i="8"/>
  <c r="E109" i="5" l="1"/>
  <c r="E107" i="5"/>
  <c r="E106" i="5"/>
  <c r="E102" i="5"/>
  <c r="E101" i="5"/>
  <c r="E99" i="5"/>
  <c r="E98" i="5"/>
  <c r="E97" i="5"/>
  <c r="E96" i="5"/>
  <c r="E95" i="5"/>
  <c r="E94" i="5"/>
  <c r="E93" i="5"/>
  <c r="E91" i="5"/>
  <c r="E90" i="5"/>
  <c r="E89" i="5"/>
  <c r="E88" i="5"/>
  <c r="E87" i="5"/>
  <c r="E86" i="5"/>
  <c r="E85" i="5"/>
  <c r="E83" i="5"/>
  <c r="E79" i="5"/>
  <c r="E78" i="5"/>
  <c r="E76" i="5"/>
  <c r="E75" i="5"/>
  <c r="E74" i="5"/>
  <c r="E73" i="5"/>
  <c r="E72" i="5"/>
  <c r="E70" i="5"/>
  <c r="E68" i="5"/>
  <c r="E67" i="5"/>
  <c r="E66" i="5"/>
  <c r="E65" i="5"/>
  <c r="E64" i="5"/>
  <c r="E63" i="5"/>
  <c r="E62" i="5"/>
  <c r="E61" i="5"/>
  <c r="E58" i="5"/>
  <c r="E57" i="5"/>
  <c r="E56" i="5"/>
  <c r="E55" i="5"/>
  <c r="E54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3" i="5"/>
  <c r="E22" i="5"/>
  <c r="E21" i="5"/>
  <c r="E20" i="5"/>
  <c r="E19" i="5"/>
  <c r="E18" i="5"/>
  <c r="E17" i="5"/>
  <c r="D77" i="5" l="1"/>
  <c r="C77" i="5"/>
  <c r="E110" i="5" l="1"/>
  <c r="C110" i="5"/>
  <c r="E84" i="5"/>
  <c r="C84" i="5"/>
  <c r="E77" i="5"/>
  <c r="E71" i="5"/>
  <c r="C16" i="5"/>
  <c r="D84" i="5"/>
  <c r="E3" i="5"/>
  <c r="D110" i="5"/>
  <c r="D16" i="5" l="1"/>
  <c r="D71" i="5"/>
  <c r="E9" i="4"/>
  <c r="E8" i="4"/>
  <c r="E7" i="4"/>
  <c r="E6" i="4"/>
  <c r="E5" i="4"/>
  <c r="E4" i="4"/>
  <c r="D111" i="5" l="1"/>
  <c r="C111" i="5"/>
  <c r="B23" i="9" l="1"/>
  <c r="B22" i="9"/>
  <c r="B21" i="9"/>
  <c r="B20" i="9"/>
  <c r="E5" i="8"/>
  <c r="F33" i="6"/>
  <c r="I33" i="6" l="1"/>
  <c r="E4" i="6"/>
  <c r="E12" i="6"/>
  <c r="E20" i="6"/>
  <c r="E28" i="6"/>
  <c r="E15" i="6"/>
  <c r="E24" i="6"/>
  <c r="E9" i="6"/>
  <c r="E25" i="6"/>
  <c r="E18" i="6"/>
  <c r="E27" i="6"/>
  <c r="E5" i="6"/>
  <c r="E13" i="6"/>
  <c r="E21" i="6"/>
  <c r="E29" i="6"/>
  <c r="E23" i="6"/>
  <c r="E16" i="6"/>
  <c r="E10" i="6"/>
  <c r="E11" i="6"/>
  <c r="E6" i="6"/>
  <c r="E14" i="6"/>
  <c r="E22" i="6"/>
  <c r="E30" i="6"/>
  <c r="E7" i="6"/>
  <c r="E8" i="6"/>
  <c r="E31" i="6"/>
  <c r="E17" i="6"/>
  <c r="E26" i="6"/>
  <c r="E19" i="6"/>
  <c r="G31" i="6"/>
  <c r="H4" i="8"/>
  <c r="G5" i="9" l="1"/>
  <c r="E6" i="8"/>
  <c r="E4" i="8"/>
  <c r="D5" i="9" l="1"/>
  <c r="F14" i="9"/>
  <c r="B14" i="9"/>
  <c r="G13" i="9"/>
  <c r="D13" i="9"/>
  <c r="G11" i="9"/>
  <c r="D11" i="9"/>
  <c r="G9" i="9"/>
  <c r="D9" i="9"/>
  <c r="G7" i="9"/>
  <c r="D7" i="9"/>
  <c r="C6" i="8"/>
  <c r="G10" i="8"/>
  <c r="E3" i="8"/>
  <c r="G19" i="6"/>
  <c r="D11" i="4"/>
  <c r="F10" i="8" l="1"/>
  <c r="F5" i="8"/>
  <c r="F6" i="8"/>
  <c r="E16" i="5"/>
  <c r="E111" i="5" s="1"/>
  <c r="F4" i="8"/>
  <c r="G6" i="6"/>
  <c r="G14" i="6"/>
  <c r="G5" i="6"/>
  <c r="G12" i="6"/>
  <c r="G13" i="6"/>
  <c r="G15" i="6"/>
  <c r="G25" i="6"/>
  <c r="G21" i="6"/>
  <c r="G4" i="6"/>
  <c r="G7" i="6"/>
  <c r="G23" i="6"/>
  <c r="G9" i="6"/>
  <c r="G20" i="6"/>
  <c r="G22" i="6"/>
  <c r="G24" i="6"/>
  <c r="G26" i="6"/>
  <c r="G28" i="6"/>
  <c r="G30" i="6"/>
  <c r="G10" i="6"/>
  <c r="G27" i="6"/>
  <c r="G29" i="6"/>
  <c r="G8" i="6"/>
  <c r="D38" i="6"/>
  <c r="G11" i="6"/>
  <c r="C14" i="9"/>
  <c r="E4" i="9" s="1"/>
  <c r="C3" i="8"/>
  <c r="C7" i="8"/>
  <c r="C5" i="8"/>
  <c r="C8" i="8"/>
  <c r="C4" i="8"/>
  <c r="F3" i="8"/>
  <c r="G16" i="6"/>
  <c r="G17" i="6"/>
  <c r="G18" i="6"/>
  <c r="E33" i="6" l="1"/>
  <c r="G33" i="6"/>
  <c r="C10" i="8"/>
  <c r="D14" i="9"/>
  <c r="G14" i="9"/>
  <c r="E12" i="9"/>
  <c r="E10" i="9"/>
  <c r="E8" i="9"/>
  <c r="E6" i="9"/>
  <c r="E11" i="4" l="1"/>
  <c r="C7" i="4" l="1"/>
  <c r="C8" i="4"/>
  <c r="C6" i="4"/>
  <c r="C9" i="4"/>
  <c r="C4" i="4"/>
  <c r="C11" i="4" l="1"/>
</calcChain>
</file>

<file path=xl/sharedStrings.xml><?xml version="1.0" encoding="utf-8"?>
<sst xmlns="http://schemas.openxmlformats.org/spreadsheetml/2006/main" count="869" uniqueCount="396">
  <si>
    <t>Granti qeveritar</t>
  </si>
  <si>
    <t>Të hyrat e bartura</t>
  </si>
  <si>
    <t>TOTALI</t>
  </si>
  <si>
    <t>Burimi i mjeteve</t>
  </si>
  <si>
    <t>Progresi ndaj buxhetit në %</t>
  </si>
  <si>
    <t>%</t>
  </si>
  <si>
    <t>Përshkrimi</t>
  </si>
  <si>
    <t>në  %</t>
  </si>
  <si>
    <t xml:space="preserve">Paga dhe mëditje </t>
  </si>
  <si>
    <t xml:space="preserve">Mallra dhe shërbime </t>
  </si>
  <si>
    <t xml:space="preserve">Shërbime komunale </t>
  </si>
  <si>
    <t>Subvencione dhe transf.</t>
  </si>
  <si>
    <t>Kapitalet</t>
  </si>
  <si>
    <t>Nr.</t>
  </si>
  <si>
    <t>LLOJET E TRANSAKSIONEVE</t>
  </si>
  <si>
    <t>Ndryshimi</t>
  </si>
  <si>
    <t>Ne total</t>
  </si>
  <si>
    <t>ne €</t>
  </si>
  <si>
    <t>TATIMI NË PRONË</t>
  </si>
  <si>
    <t>LARGIMI DHE DEPONIMI I AUTOMJE</t>
  </si>
  <si>
    <t>GJOBAT NGA INSPEKTORIATI</t>
  </si>
  <si>
    <t>LIC.PRANIM TEKNIK TE LOKALIT</t>
  </si>
  <si>
    <t>SHITJA E SHERBIMEVE</t>
  </si>
  <si>
    <t>TE HYRAT NGA SHITJA E MALLRAVE</t>
  </si>
  <si>
    <t>SHFRYTEZIMI I PRONES PUBLIKE</t>
  </si>
  <si>
    <t>QIRAJA VENDOSJA OBJEKT TREGTAR</t>
  </si>
  <si>
    <t>QIRAJA NGA OBJEKTET PUBLIKE</t>
  </si>
  <si>
    <t>TAX PER MATJEN TOKES NE TEREN</t>
  </si>
  <si>
    <t>GJITHESEJT:</t>
  </si>
  <si>
    <t>TOTALI I PERGJITHSHEM:11,13,14,20,30</t>
  </si>
  <si>
    <t>% në total</t>
  </si>
  <si>
    <t>TAKSË REGJISTRIMI I AUTOMJETEVE</t>
  </si>
  <si>
    <t>TAKSË PËR LEJE NDËRTIMI</t>
  </si>
  <si>
    <t>ÇERTIFIKATAT E LINDJES</t>
  </si>
  <si>
    <t>ÇERTIFIKATAT E KURORIZIMIT</t>
  </si>
  <si>
    <t>ÇERTIFIKATAT E VDEKJES</t>
  </si>
  <si>
    <t>ÇERTIFIKATA TJERA</t>
  </si>
  <si>
    <t>TAKSË VERIF. DOK.TË NDRYSHME</t>
  </si>
  <si>
    <t>TAKSA ADMINISTRATIVE</t>
  </si>
  <si>
    <t>ÇERTIFIKATAT MJEKSORE</t>
  </si>
  <si>
    <t>TAKSË PËR USHTRIM TE VEPRIMTARISË</t>
  </si>
  <si>
    <t>TAKSË PËR FLETË POSEDUESE</t>
  </si>
  <si>
    <t>PARTICIPIM NGA GJEODEZIA</t>
  </si>
  <si>
    <t>31_Granti I donatorëve të brendshëm</t>
  </si>
  <si>
    <t>32_Granti I donatorëve të jashtme</t>
  </si>
  <si>
    <t>61_ Granti I jashtëm (Performancës)</t>
  </si>
  <si>
    <t>Buxheti sipas SIMFK për vitin 2024</t>
  </si>
  <si>
    <t>Krahasimi në %</t>
  </si>
  <si>
    <t>GJOBAT NGA TRAFIKU</t>
  </si>
  <si>
    <t>AKOMODIMI PËR UDHËTIMET ZYRTARE JASHTË VENDIT</t>
  </si>
  <si>
    <t>Grafiku 3. Të hyrat vetanake sipas viteve</t>
  </si>
  <si>
    <t>Grafiku 2. Buxheti në SIMFK sipas burimit</t>
  </si>
  <si>
    <t>Progresi ndaj buxhetit total në %</t>
  </si>
  <si>
    <t>EKONOMIK</t>
  </si>
  <si>
    <t>TAKSË PËR LEGALIZIM</t>
  </si>
  <si>
    <t>DENIMET NGA GJYKATA</t>
  </si>
  <si>
    <t>kodi</t>
  </si>
  <si>
    <t xml:space="preserve">LLOJET E TE HYRAVE 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</si>
  <si>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</si>
  <si>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</si>
  <si>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</si>
  <si>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</si>
  <si>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</si>
  <si>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</si>
  <si>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</si>
  <si>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</si>
  <si>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</si>
  <si>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EKON.</t>
  </si>
  <si>
    <t>PERSHKRIMI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</si>
  <si>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</si>
  <si>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</si>
  <si>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</si>
  <si>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</si>
  <si>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</si>
  <si>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</si>
  <si>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</si>
  <si>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</si>
  <si>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</si>
  <si>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Tatimi ne prone</t>
  </si>
  <si>
    <t>Taksa rrugore</t>
  </si>
  <si>
    <t>Urbanizem</t>
  </si>
  <si>
    <t>Çertifikatat e lindjes</t>
  </si>
  <si>
    <t>Çert. E kurorezimit</t>
  </si>
  <si>
    <t>Çertifikatat e vdekjes</t>
  </si>
  <si>
    <t>Çertifikatat tjera</t>
  </si>
  <si>
    <t>Te hyrat tjera</t>
  </si>
  <si>
    <t>Taksa administrative</t>
  </si>
  <si>
    <t>Çertifikatat mjeksore</t>
  </si>
  <si>
    <t>Takë per legalizim</t>
  </si>
  <si>
    <t>T.per usht.veprimtar.</t>
  </si>
  <si>
    <t>Taksë per flet posed.</t>
  </si>
  <si>
    <t>Marimanga</t>
  </si>
  <si>
    <t>Denimet mandatore</t>
  </si>
  <si>
    <t>Komisioni inspektues</t>
  </si>
  <si>
    <t>Shitja e sherbimeve</t>
  </si>
  <si>
    <t>Shitja e pasurise</t>
  </si>
  <si>
    <t>Shfryt.pron.publike</t>
  </si>
  <si>
    <t>Qer. per treg te hapur</t>
  </si>
  <si>
    <t>Qeraja e lokaleve</t>
  </si>
  <si>
    <t>Qeraja per banim</t>
  </si>
  <si>
    <t>Shendetsi</t>
  </si>
  <si>
    <t>Qerdhja</t>
  </si>
  <si>
    <t>Participim nga gjeod.</t>
  </si>
  <si>
    <t>Kadaster &amp; gjeodezi</t>
  </si>
  <si>
    <t>Gjobat nga trafiku</t>
  </si>
  <si>
    <t>Gjobat nga gjykata</t>
  </si>
  <si>
    <t xml:space="preserve">Tabela 3.1 Të hyrat vetanake sipas muajve  </t>
  </si>
  <si>
    <t>Totali</t>
  </si>
  <si>
    <t>Janar-Dhjetor</t>
  </si>
  <si>
    <t xml:space="preserve">Janar-Dhjetor </t>
  </si>
  <si>
    <t>Te hyrat në periudhën janar-dhjetor 2024</t>
  </si>
  <si>
    <t>Tetor</t>
  </si>
  <si>
    <t>Dhjetor</t>
  </si>
  <si>
    <t>X</t>
  </si>
  <si>
    <t>XI</t>
  </si>
  <si>
    <t>XII</t>
  </si>
  <si>
    <t>Nentor</t>
  </si>
  <si>
    <t>Arsim I mesem</t>
  </si>
  <si>
    <t>Buxheti i shpenzuar janar-dhjetor 2024</t>
  </si>
  <si>
    <t>% në total e shpenzimeve janar-dhjetor 2024</t>
  </si>
  <si>
    <t>Shpenzimet janar-dhjetor 2024</t>
  </si>
  <si>
    <t>% në total e shpenz. janar-dhjetor 2024</t>
  </si>
  <si>
    <t>Buxheti sipas SIMFK për vitin 2025</t>
  </si>
  <si>
    <t>Ndryshimi 2025/2024 në  %</t>
  </si>
  <si>
    <t>Të hyrat vetanake 2025</t>
  </si>
  <si>
    <t xml:space="preserve"> 93 COUNCIL OF EUROPE</t>
  </si>
  <si>
    <t>2025/2024</t>
  </si>
  <si>
    <t>SHENDETSIA</t>
  </si>
  <si>
    <t>QERDHJA</t>
  </si>
  <si>
    <t>ARSIMI I MESEM</t>
  </si>
  <si>
    <t>Tab.3. Të hyrat vetanake (sipas llojeve) të realizuara për periudhën janar-dhjetor 2025 dhe krahasimi me periudhën e njëjtë të vitit paraprak</t>
  </si>
  <si>
    <t>Te hyrat në periudhën janar-dhjetor 2025</t>
  </si>
  <si>
    <t>4. Shpenzimet buxhetor për periudhën janar-dhjetor 2025 dhe krahasimi me vitin paraprak</t>
  </si>
  <si>
    <t>Krahasimi i shpenz. 2025/2024 në %</t>
  </si>
  <si>
    <t>Buxheti i shpenzuar janar-dhjetor 2025</t>
  </si>
  <si>
    <t>Tab.4. Shpenzimet buxhetore janar-dhjetor 2025 krahasuar me periudhën e njëjtë të vitit të kaluar</t>
  </si>
  <si>
    <t>Buxheti i shpenzuar Janar-Dhjetor 2025</t>
  </si>
  <si>
    <t>Buxheti i shpenzuar Janar- Dhjetor 2024</t>
  </si>
  <si>
    <t>Grafiku 4. Shpenzimet buxhetore Janar-Dhjetor 2025 krahasuar me periudhën e njëjtë të vitit të kaluar</t>
  </si>
  <si>
    <t>Shpenzimet janar-dhjetor 2025</t>
  </si>
  <si>
    <t xml:space="preserve"> Buxheti në  SIMFK 2025</t>
  </si>
  <si>
    <t>Krahasimi 2025 me 2024 në %</t>
  </si>
  <si>
    <t>Tab. 4 Shpenzimet buxhetore janar-dhjetor 2025 sipas kategorive ekonomike</t>
  </si>
  <si>
    <t>Shpenzimet 2025 sipas kategorive ekonomike Janar- Dhjetor 2025</t>
  </si>
  <si>
    <t>Grafiku. 4.1. Shpenzimet buxhetore janar-dhjetor 2025 sipas kategorive ekonomike</t>
  </si>
  <si>
    <t xml:space="preserve"> Shpenzimet janar-dhjetor /2024</t>
  </si>
  <si>
    <t xml:space="preserve"> Shpenzimet  janar-dhjetor /2025</t>
  </si>
  <si>
    <t xml:space="preserve"> Ndryshimi  2025/2024</t>
  </si>
  <si>
    <t>2. Të hyrat buxhetore të komunës së Klinës për vitin 2025 duke përfshirë edhe të hyrat nga donatorët sipas burimit të financimit</t>
  </si>
  <si>
    <t xml:space="preserve">    13140  -  TRANSPORTI PËR UDHËTIME ZYRTARE JASHTË VENDIT</t>
  </si>
  <si>
    <t xml:space="preserve">    13141  -  PARA XHEPI/MËDITJET PËR UDHËTIME ZYRTARE JASHTË VENDIT</t>
  </si>
  <si>
    <t xml:space="preserve">    13143  -  SHPENZIMET E TJERA PËR UDHËTIMET ZYRTARE JASHTË VENDIT</t>
  </si>
  <si>
    <t xml:space="preserve">    13310  -  INTERNETI</t>
  </si>
  <si>
    <t xml:space="preserve">    13320  -  TELEFONIA MOBILE</t>
  </si>
  <si>
    <t xml:space="preserve">    13330  -  SHËRBIMET POSTARE</t>
  </si>
  <si>
    <t xml:space="preserve">    13410  -  SHËRBIMET E ARSIMIT DHE TRAJNIMIT</t>
  </si>
  <si>
    <t xml:space="preserve">    13430  -  SHËRBIMET E NDRYSHME SHËNDETËSORE</t>
  </si>
  <si>
    <t xml:space="preserve">    13445  -  SHËRBIMET E VEÇANTA - KONSULENTË DHE KONTRAKTORË INDIVIDUAL</t>
  </si>
  <si>
    <t xml:space="preserve">    13450  -  SHËRBIMET E SHTYPJES/PRINTIMIT</t>
  </si>
  <si>
    <t xml:space="preserve">    13460  -  SHËRBIMET KONTRAKTUESE TË TJERA</t>
  </si>
  <si>
    <t xml:space="preserve">    13470  -  SHËRBIMET TEKNIKE</t>
  </si>
  <si>
    <t xml:space="preserve">    13475  -  SIGURIMI FIZIK I OBJEKTEVE PUBLIKE</t>
  </si>
  <si>
    <t xml:space="preserve">    13480  -  SHPENZIMET E ANËTARËSIMIT</t>
  </si>
  <si>
    <t xml:space="preserve">    13501  -  MOBILJET</t>
  </si>
  <si>
    <t xml:space="preserve">    13503  -  KOMPJUTERËT</t>
  </si>
  <si>
    <t xml:space="preserve">    13504  -  PAJISJET E TJERA TË TEKNOL.INFORMATIVE DHE TË KOMUNIKIMIT</t>
  </si>
  <si>
    <t xml:space="preserve">    13509  -  PAJISJET E TJERA</t>
  </si>
  <si>
    <t xml:space="preserve">    13511  -  PAJISJET SPORTIVE</t>
  </si>
  <si>
    <t xml:space="preserve">    13512  -  PAJISJET SHKENCORE-KULTURORE</t>
  </si>
  <si>
    <t xml:space="preserve">    13610  -  FURNIZIMET PËR ZYRË</t>
  </si>
  <si>
    <t xml:space="preserve">    13611  -  FURNIZIMI ME DOKUMENTE BLLANKO</t>
  </si>
  <si>
    <t xml:space="preserve">    13620  -  FURNIZIMI ME USHQIM DHE PIJE (JO DREKA ZYRTARE)</t>
  </si>
  <si>
    <t xml:space="preserve">    13630  -  FURNIZIMET MJEKËSORE</t>
  </si>
  <si>
    <t xml:space="preserve">    13640  -  FURNIZIMET E PASTRIMIT</t>
  </si>
  <si>
    <t xml:space="preserve">    13720  -  NAFTA PËR NGROHJE QENDRORE</t>
  </si>
  <si>
    <t xml:space="preserve">    13760  -  DRUTË DHE PRODHIMET E DRURIT PËR NGROHJE</t>
  </si>
  <si>
    <t xml:space="preserve">    13780  -  DERIVATET PËR AUTOMJETE, GJENERATORË DHE MAKINERI</t>
  </si>
  <si>
    <t xml:space="preserve">    13810  -  AVANCË (PARADHËNIA) PËR PARA TË IMËTA</t>
  </si>
  <si>
    <t xml:space="preserve">    13820  -  AVANCË (PARADHËNIA) PËR UDHËTIME ZYRTARE</t>
  </si>
  <si>
    <t xml:space="preserve">    13950  -  REGJISTRIMI I AUTOMJETEVE</t>
  </si>
  <si>
    <t xml:space="preserve">    13951  -  SIGURIMI I AUTOMJETEVE</t>
  </si>
  <si>
    <t xml:space="preserve">    13952  -  TAKSA KOMUNALE PËR AUTOMJETE</t>
  </si>
  <si>
    <t xml:space="preserve">    13954  -  KONTROLLIMI TEKNIK I AUTOMJETEVE</t>
  </si>
  <si>
    <t xml:space="preserve">    14010  -  MIRËMBAJTJA DHE RIPARIMI I AUTOMJETEVE</t>
  </si>
  <si>
    <t xml:space="preserve">    14022  -  MIRËMBAJTJA E NDËRTESAVE ADMINISTRATIVE DHE AFARISTE</t>
  </si>
  <si>
    <t xml:space="preserve">    14023  -  MIRËMBAJTJA E NDËRTESAVE ARSIMORE</t>
  </si>
  <si>
    <t xml:space="preserve">    14024  -  MIRËMBAJTJA E NDËRTESAVE SHËNDETËSORE</t>
  </si>
  <si>
    <t xml:space="preserve">    14026  -  MIRËMBAJTJA E OBJEKTEVE SPORTIVE</t>
  </si>
  <si>
    <t xml:space="preserve">    14027  -  MIRËMBAJTJA E OBJEKTEVE KULTURORE</t>
  </si>
  <si>
    <t xml:space="preserve">    14032  -  MIRËMBAJTJA E RRUGËVE LOKALE</t>
  </si>
  <si>
    <t xml:space="preserve">    14040  -  MIRËMBAJTJA E TEKNOLOGJISË INFORMATIVE DHE TË KOMUNIKIMIT</t>
  </si>
  <si>
    <t xml:space="preserve">    14050  -  MIRËMBAJTJA E MOBILJEVE DHE PAJISJEVE</t>
  </si>
  <si>
    <t xml:space="preserve">    14060  -  MIRËMBAJTJA RUTINORE</t>
  </si>
  <si>
    <t xml:space="preserve">    14230  -  SHPENZIMET PËR INFORMIM PUBLIK</t>
  </si>
  <si>
    <t xml:space="preserve">    14310  -  KOMPENSIMI I PËRFAQËSIMIT BRENDA VENDIT</t>
  </si>
  <si>
    <t xml:space="preserve">    14410  -  VENDIMET GJYQËSORE</t>
  </si>
  <si>
    <t xml:space="preserve">    13508  -  PAJISJET E TRAFIKUT</t>
  </si>
  <si>
    <t xml:space="preserve">    11111  -  PAGA NETO</t>
  </si>
  <si>
    <t xml:space="preserve">    11121  -  TATIMI NË TË ARDHURAT PERSONALE</t>
  </si>
  <si>
    <t xml:space="preserve">    11131  -  KONTRIBUTI PENSIONAL - PUNËTORI</t>
  </si>
  <si>
    <t xml:space="preserve">    11151  -  SINDIKATAT</t>
  </si>
  <si>
    <t xml:space="preserve">    11152  -  ODAT PROFESIONALE</t>
  </si>
  <si>
    <t xml:space="preserve">    11211  -  PËRVOJA E PUNËS</t>
  </si>
  <si>
    <t xml:space="preserve">    11311  -  KONTRIBUTI PENSIONAL - PUNËDHËNËSI</t>
  </si>
  <si>
    <t xml:space="preserve">    11411  -  SHTESA E VEÇANTË PËR TË ZGJEDHURIT</t>
  </si>
  <si>
    <t xml:space="preserve">    11416  -  SHTESA PËR VËLLIMIN E PUNËS</t>
  </si>
  <si>
    <t xml:space="preserve">    11418  -  SHTESA PËR NËPUNËSEN/IN E SISTEMIT SHËNDETËSOR</t>
  </si>
  <si>
    <t xml:space="preserve">    11431  -  KUJDESTARIA, PUNA GJATË NATËS &amp; PUNA JASHTË ORARIT TË PUNËS</t>
  </si>
  <si>
    <t xml:space="preserve">    11611  -  SHTESAT TRANZITORE</t>
  </si>
  <si>
    <t xml:space="preserve">    13650  -  FURNIZIME ME VESHMBATHJE</t>
  </si>
  <si>
    <t xml:space="preserve">    11900  -  PAGESA PËR VENDIME GJYQËSORE</t>
  </si>
  <si>
    <t xml:space="preserve">    13440  -  SHËRBIMET KËSHILLDHËNËSE DHE PROFESIONALE</t>
  </si>
  <si>
    <t xml:space="preserve">    14030  -  MIRMBAJTJA E AUTORRUGËVE</t>
  </si>
  <si>
    <t xml:space="preserve">    14210  -  REKLAMAT DHE KONKURSET</t>
  </si>
  <si>
    <t xml:space="preserve">    14415  -  PAGESAT PËR TARIFA - VENDIMET GJYQËSORE/PËRMBARIMORE</t>
  </si>
  <si>
    <t xml:space="preserve">    13210  -  ENERGJIA ELEKTRIKE</t>
  </si>
  <si>
    <t xml:space="preserve">    13220  -  SHËRBIMET E UJËSJELLËSIT DHE KANALIZIMIT</t>
  </si>
  <si>
    <t xml:space="preserve">    13230  -  MBETURINAT</t>
  </si>
  <si>
    <t xml:space="preserve">    13250  -  TELEFONIA FIKSE</t>
  </si>
  <si>
    <t xml:space="preserve">    13260  -  PAGESAT - VENDIME GJYQËSORE</t>
  </si>
  <si>
    <t xml:space="preserve">    21200  -  SUBVENCIONET PËR ENTITETET JOPUBLIKE</t>
  </si>
  <si>
    <t xml:space="preserve">    22202  -  TRANSFERET PËR PËRFITUES INDIVIDUAL TJERË</t>
  </si>
  <si>
    <t xml:space="preserve">    22300  -  VENDIMET GJYQËSORE</t>
  </si>
  <si>
    <t xml:space="preserve">    23130  -  PAGESAT PËR KULTURAT BUJQËSORE</t>
  </si>
  <si>
    <t xml:space="preserve">    22200  -  TRANSFERE SOCIALE PER INDIVIDE</t>
  </si>
  <si>
    <t xml:space="preserve">    21110  -  SUB. PER ENTITETE PUBLIKE</t>
  </si>
  <si>
    <t xml:space="preserve">    31110  -  NDËRTESAT E BANIMIT</t>
  </si>
  <si>
    <t xml:space="preserve">    31121  -  NDËRTESAT ARSIMORE</t>
  </si>
  <si>
    <t xml:space="preserve">    31122  -  NDËRTESAT SHËNDETËSORE</t>
  </si>
  <si>
    <t xml:space="preserve">    31123  -  OBJEKTET KULTURORE</t>
  </si>
  <si>
    <t xml:space="preserve">    31124  -  OBJEKTET SPORTIVE</t>
  </si>
  <si>
    <t xml:space="preserve">    31126  -  RRETHOJAT</t>
  </si>
  <si>
    <t xml:space="preserve">    31129  -  FUSHAT SPORTIVE</t>
  </si>
  <si>
    <t xml:space="preserve">    31230  -  RRUGËT LOKALE</t>
  </si>
  <si>
    <t xml:space="preserve">    31240  -  TROTUARET</t>
  </si>
  <si>
    <t xml:space="preserve">    31250  -  RRJETET E KANALIZIMIT</t>
  </si>
  <si>
    <t xml:space="preserve">    31260  -  RRJETET E UJËSJELLËSIT</t>
  </si>
  <si>
    <t xml:space="preserve">    31510  -  PAJISJET E GJENERIMIT TË ENERGJISË ELEK.DHE NDRIÇIMIT PUBLIK</t>
  </si>
  <si>
    <t xml:space="preserve">    31690  -  PAJISJET E TJERA</t>
  </si>
  <si>
    <t xml:space="preserve">    31699  -  PAJISJET GJEODEZIKE</t>
  </si>
  <si>
    <t xml:space="preserve">    31703  -  VETURAT E NDIHMËS SË SHPEJTË</t>
  </si>
  <si>
    <t xml:space="preserve">    32110  -  SHTRETËRIT E LUMENJVE</t>
  </si>
  <si>
    <t xml:space="preserve">    32111  -  SISTEMET E UJITJES</t>
  </si>
  <si>
    <t xml:space="preserve">    32140  -  PARQET DHE HAPËSIRAT PUBLIKE</t>
  </si>
  <si>
    <t xml:space="preserve">    34000  -  PAGESAT SIPAS VENDIMEVE GJYQËSORE</t>
  </si>
  <si>
    <t xml:space="preserve">    31120  -  NDËRTESAT ADMINISTRATËS AFARISTE</t>
  </si>
  <si>
    <t xml:space="preserve">    31125  -  MONUMENTET DHE KOMPLEKSET MEMORIALE</t>
  </si>
  <si>
    <t xml:space="preserve">    31510  -  PAJISJET E GJENERIMIT TE ENRGJISE ELEKTRIKE DHE NDRIQMIT PUBLIK</t>
  </si>
  <si>
    <t xml:space="preserve">    31610  -  PAJISJET E TJERA TË TEKNOL.INFORMATIVE DHE TË KOMUNIKIMIT</t>
  </si>
  <si>
    <t xml:space="preserve">    31660  -  PAJISJE SPECIALE MJEKËSORE</t>
  </si>
  <si>
    <t xml:space="preserve">    31700  -  VETURA ZYRTARE</t>
  </si>
  <si>
    <t>Kodi ekonomik dhe përshkrimi</t>
  </si>
  <si>
    <t>TOTALI: PAGA DHE MEDITJE</t>
  </si>
  <si>
    <t>TOTALI: MALLRA DHE SHERBIME</t>
  </si>
  <si>
    <t>TOTALI: SHPENZIMET KOMUNALE</t>
  </si>
  <si>
    <t>TOTALI: SUBVENCIONE DHE TRANSFERE</t>
  </si>
  <si>
    <t>TOTALI: PASURITË JO FINANCIARE</t>
  </si>
  <si>
    <t xml:space="preserve">    16018  -  ZYRA E KRYETARIT - KLINË</t>
  </si>
  <si>
    <t xml:space="preserve">      11111  -  PAGA NETO</t>
  </si>
  <si>
    <t xml:space="preserve">      11121  -  TATIMI NË TË ARDHURAT PERSONALE</t>
  </si>
  <si>
    <t xml:space="preserve">      11131  -  KONTRIBUTI PENSIONAL - PUNËTORI</t>
  </si>
  <si>
    <t xml:space="preserve">      11151  -  SINDIKATAT</t>
  </si>
  <si>
    <t xml:space="preserve">      11211  -  PËRVOJA E PUNËS</t>
  </si>
  <si>
    <t xml:space="preserve">      11311  -  KONTRIBUTI PENSIONAL - PUNËDHËNËSI</t>
  </si>
  <si>
    <t xml:space="preserve">      11416  -  SHTESA PËR VËLLIMIN E PUNËS</t>
  </si>
  <si>
    <t xml:space="preserve">      11431  -  KUJDESTARIA, PUNA GJATË NATËS &amp; PUNA JASHTË ORARIT TË PUNËS</t>
  </si>
  <si>
    <t xml:space="preserve">      11611  -  SHTESAT TRANZITORE</t>
  </si>
  <si>
    <t xml:space="preserve">      13141  -  PARA XHEPI/MËDITJET PËR UDHËTIME ZYRTARE JASHTË VENDIT</t>
  </si>
  <si>
    <t xml:space="preserve">      13320  -  TELEFONIA MOBILE</t>
  </si>
  <si>
    <t xml:space="preserve">      13450  -  SHËRBIMET E SHTYPJES/PRINTIMIT</t>
  </si>
  <si>
    <t xml:space="preserve">      13460  -  SHËRBIMET KONTRAKTUESE TË TJERA</t>
  </si>
  <si>
    <t xml:space="preserve">      13501  -  MOBILJET</t>
  </si>
  <si>
    <t xml:space="preserve">      13504  -  PAJISJET E TJERA TË TEKNOL.INFORMATIVE DHE TË KOMUNIKIMIT</t>
  </si>
  <si>
    <t xml:space="preserve">      13509  -  PAJISJET E TJERA</t>
  </si>
  <si>
    <t xml:space="preserve">      13610  -  FURNIZIMET PËR ZYRË</t>
  </si>
  <si>
    <t xml:space="preserve">      13620  -  FURNIZIMI ME USHQIM DHE PIJE (JO DREKA ZYRTARE)</t>
  </si>
  <si>
    <t xml:space="preserve">      13780  -  DERIVATET PËR AUTOMJETE, GJENERATORË DHE MAKINERI</t>
  </si>
  <si>
    <t xml:space="preserve">      13810  -  AVANCË (PARADHËNIA) PËR PARA TË IMËTA</t>
  </si>
  <si>
    <t xml:space="preserve">      13820  -  AVANCË (PARADHËNIA) PËR UDHËTIME ZYRTARE</t>
  </si>
  <si>
    <t xml:space="preserve">      13950  -  REGJISTRIMI I AUTOMJETEVE</t>
  </si>
  <si>
    <t xml:space="preserve">      13951  -  SIGURIMI I AUTOMJETEVE</t>
  </si>
  <si>
    <t xml:space="preserve">      13954  -  KONTROLLIMI TEKNIK I AUTOMJETEVE</t>
  </si>
  <si>
    <t xml:space="preserve">      14010  -  MIRËMBAJTJA DHE RIPARIMI I AUTOMJETEVE</t>
  </si>
  <si>
    <t xml:space="preserve">      14230  -  SHPENZIMET PËR INFORMIM PUBLIK</t>
  </si>
  <si>
    <t xml:space="preserve">      14310  -  KOMPENSIMI I PËRFAQËSIMIT BRENDA VENDIT</t>
  </si>
  <si>
    <t>TOTALI: MALLËRA DHE SHËRBIME</t>
  </si>
  <si>
    <t xml:space="preserve">      21200  -  SUBVENCIONET PËR ENTITETET JOPUBLIKE</t>
  </si>
  <si>
    <t xml:space="preserve">      22202  -  TRANSFERET PËR PËRFITUES INDIVIDUAL TJERË</t>
  </si>
  <si>
    <t xml:space="preserve">      22300  -  VENDIMET GJYQËSORE</t>
  </si>
  <si>
    <t>ZYRA E KRYETARIT - TOTALI I PERGJITHSHEM:</t>
  </si>
  <si>
    <t xml:space="preserve">    16318  -  ADMINISTRATA - KLINË</t>
  </si>
  <si>
    <t xml:space="preserve">      13310  -  INTERNETI</t>
  </si>
  <si>
    <t xml:space="preserve">      13611  -  FURNIZIMI ME DOKUMENTE BLLANKO</t>
  </si>
  <si>
    <t xml:space="preserve">      14022  -  MIRËMBAJTJA E NDËRTESAVE ADMINISTRATIVE DHE AFARISTE</t>
  </si>
  <si>
    <t xml:space="preserve">      14050  -  MIRËMBAJTJA E MOBILJEVE DHE PAJISJEVE</t>
  </si>
  <si>
    <t>TOTALI: MALLERA DHE SHERBIME</t>
  </si>
  <si>
    <t>ADMINISTRATA - TOTALI I PERGJITHSHEM:</t>
  </si>
  <si>
    <t xml:space="preserve">    16518  -  ÇËSHTJE GJINORE - KLINË</t>
  </si>
  <si>
    <t>ÇËSHTJE GJINORE - TOTALI I PERGJITHSHEM:</t>
  </si>
  <si>
    <t xml:space="preserve">    16635  -  INSPEKCIONI - KLINË</t>
  </si>
  <si>
    <t xml:space="preserve">      13445  -  SHËRBIMET E VEÇANTA - KONSULENTË DHE KONTRAKTORË INDIVIDUAL</t>
  </si>
  <si>
    <t xml:space="preserve">      13470  -  SHËRBIMET TEKNIKE</t>
  </si>
  <si>
    <t xml:space="preserve">      14032  -  MIRËMBAJTJA E RRUGËVE LOKALE</t>
  </si>
  <si>
    <t>INSPEKCIONI - TOTALI I PERGJITHSHEM:</t>
  </si>
  <si>
    <t xml:space="preserve">    16918  -  ZYRA E KUVENDIT KOMUNAL - KLINË</t>
  </si>
  <si>
    <t xml:space="preserve">      11411  -  SHTESA E VEÇANTË PËR TË ZGJEDHURIT</t>
  </si>
  <si>
    <t xml:space="preserve"> ZYRA E KUVENDIT KOMUNAL- TOTALI I PERGJITHSHEM:</t>
  </si>
  <si>
    <t xml:space="preserve">    17518  -  BUXHETI - KLINË</t>
  </si>
  <si>
    <t xml:space="preserve">      13143  -  SHPENZIMET E TJERA PËR UDHËTIMET ZYRTARE JASHTË VENDIT</t>
  </si>
  <si>
    <t xml:space="preserve">      13330  -  SHËRBIMET POSTARE</t>
  </si>
  <si>
    <t xml:space="preserve">      13480  -  SHPENZIMET E ANËTARËSIMIT</t>
  </si>
  <si>
    <t xml:space="preserve">      13503  -  KOMPJUTERËT</t>
  </si>
  <si>
    <t xml:space="preserve">      14040  -  MIRËMBAJTJA E TEKNOLOGJISË INFORMATIVE DHE TË KOMUNIKIMIT</t>
  </si>
  <si>
    <t xml:space="preserve">      14415  -  PAGESAT PËR TARIFA - VENDIMET GJYQËSORE/PËRMBARIMORE</t>
  </si>
  <si>
    <t xml:space="preserve">      13210  -  ENERGJIA ELEKTRIKE</t>
  </si>
  <si>
    <t xml:space="preserve">      13220  -  SHËRBIMET E UJËSJELLËSIT DHE KANALIZIMIT</t>
  </si>
  <si>
    <t xml:space="preserve">      13230  -  MBETURINAT</t>
  </si>
  <si>
    <t xml:space="preserve">      13250  -  TELEFONIA FIKSE</t>
  </si>
  <si>
    <t xml:space="preserve"> BUXHETI - TOTALI I PERGJITHSHEM:</t>
  </si>
  <si>
    <t xml:space="preserve">    18018  -  SHËRBIME PUBLIKE - INFRASTRUKTURA RRUGORE - KLINË</t>
  </si>
  <si>
    <t xml:space="preserve">      14060  -  MIRËMBAJTJA RUTINORE</t>
  </si>
  <si>
    <t xml:space="preserve">      31126  -  RRETHOJAT</t>
  </si>
  <si>
    <t xml:space="preserve">      31230  -  RRUGËT LOKALE</t>
  </si>
  <si>
    <t xml:space="preserve">      31250  -  RRJETET E KANALIZIMIT</t>
  </si>
  <si>
    <t xml:space="preserve">      31510  -  PAJISJET E GJENERIMIT TË ENERGJISË ELEK.DHE NDRIÇIMIT PUBLIK</t>
  </si>
  <si>
    <t xml:space="preserve">      32140  -  PARQET DHE HAPËSIRAT PUBLIKE</t>
  </si>
  <si>
    <t xml:space="preserve">      34000  -  PAGESAT SIPAS VENDIMEVE GJYQËSORE</t>
  </si>
  <si>
    <t>TOTALI: SHPENZIMET KAPITALE</t>
  </si>
  <si>
    <t>SHËRBIME PUBLIKE - INFRASTRUKTURA RRUGORE - TOTALI I PERGJITHSHEM:</t>
  </si>
  <si>
    <t xml:space="preserve">    18422  -  ZJARRFIKËSIT INSPEKTIMET - KLINË</t>
  </si>
  <si>
    <t xml:space="preserve">      13640  -  FURNIZIMET E PASTRIMIT</t>
  </si>
  <si>
    <t xml:space="preserve">      13952  -  TAKSA KOMUNALE PËR AUTOMJETE</t>
  </si>
  <si>
    <t>ZJARRFIKËSIT INSPEKTIMET - TOTALI I PERGJITHSHEM:</t>
  </si>
  <si>
    <t xml:space="preserve">    19590  -  ZYRA LOKALE E KOMUNITETEVE - KLINË</t>
  </si>
  <si>
    <t xml:space="preserve">      14023  -  MIRËMBAJTJA E NDËRTESAVE ARSIMORE</t>
  </si>
  <si>
    <t>ZYRA LOKALE E KOMUNITETEVE - TOTALI I PERGJITHSHEM:</t>
  </si>
  <si>
    <t xml:space="preserve">    47018  -  BUJQËSIA - KLINË</t>
  </si>
  <si>
    <t xml:space="preserve">      23130  -  PAGESAT PËR KULTURAT BUJQËSORE</t>
  </si>
  <si>
    <t xml:space="preserve">      32111  -  SISTEMET E UJITJES</t>
  </si>
  <si>
    <t>BUJQËSIA - TOTALI I PERGJITHSHEM:</t>
  </si>
  <si>
    <t xml:space="preserve">    65090  -  SHËRBIMET KADASTRALE - KLINË</t>
  </si>
  <si>
    <t xml:space="preserve">      31699  -  PAJISJET GJEODEZIKE</t>
  </si>
  <si>
    <t>SHËRBIMET KADASTRALE - TOTALI I PERGJITHSHEM:</t>
  </si>
  <si>
    <t xml:space="preserve">    66395  -  PLANIFIKIMI URBANIZMI INSPEKCIONI - KLINË</t>
  </si>
  <si>
    <t xml:space="preserve">      31110  -  NDËRTESAT E BANIMIT</t>
  </si>
  <si>
    <t xml:space="preserve">      31121  -  NDËRTESAT ARSIMORE</t>
  </si>
  <si>
    <t xml:space="preserve">      31240  -  TROTUARET</t>
  </si>
  <si>
    <t xml:space="preserve">      31260  -  RRJETET E UJËSJELLËSIT</t>
  </si>
  <si>
    <t xml:space="preserve">      31703  -  VETURAT E NDIHMËS SË SHPEJTË</t>
  </si>
  <si>
    <t xml:space="preserve">      32110  -  SHTRETËRIT E LUMENJVE</t>
  </si>
  <si>
    <t>PLANIFIKIMI URBANIZMI INSPEKCIONI - TOTALI I PERGJITHSHEM:</t>
  </si>
  <si>
    <t xml:space="preserve">    73027  -  ADMINISTRATA E SHËNDETËSISË- KLINË</t>
  </si>
  <si>
    <t xml:space="preserve">      11152  -  ODAT PROFESIONALE</t>
  </si>
  <si>
    <t>ADMINISTRATA E SHËNDETËSISË - TOTALI I PERGJITHSHEM:</t>
  </si>
  <si>
    <t xml:space="preserve">    74050  -  SHËRBIMET E KUJDESIT PRIMAR SHËNDETËSOR - KLINË</t>
  </si>
  <si>
    <t xml:space="preserve">      11418  -  SHTESA PËR NËPUNËSEN/IN E SISTEMIT SHËNDETËSOR</t>
  </si>
  <si>
    <t xml:space="preserve">      13140  -  TRANSPORTI PËR UDHËTIME ZYRTARE JASHTË VENDIT</t>
  </si>
  <si>
    <t xml:space="preserve">      13430  -  SHËRBIMET E NDRYSHME SHËNDETËSORE</t>
  </si>
  <si>
    <t xml:space="preserve">      13475  -  SIGURIMI FIZIK I OBJEKTEVE PUBLIKE</t>
  </si>
  <si>
    <t xml:space="preserve">      13630  -  FURNIZIMET MJEKËSORE</t>
  </si>
  <si>
    <t xml:space="preserve">      14024  -  MIRËMBAJTJA E NDËRTESAVE SHËNDETËSORE</t>
  </si>
  <si>
    <t xml:space="preserve">      31122  -  NDËRTESAT SHËNDETËSORE</t>
  </si>
  <si>
    <t>SHËRBIMET E KUJDESIT PRIMAR SHËNDETËSOR  - TOTALI I PERGJITHSHEM:</t>
  </si>
  <si>
    <t xml:space="preserve">    75586  -  SHËRBIMET SOCIALE - KLINË</t>
  </si>
  <si>
    <t>SHËRBIMET SOCIALE  - TOTALI I PERGJITHSHEM:</t>
  </si>
  <si>
    <t xml:space="preserve">    75587  -  SHERBIMEET RESIDENCIALE-KLINE</t>
  </si>
  <si>
    <t>SHERBIMEET RESIDENCIALE - TOTALI I PERGJITHSHEM:</t>
  </si>
  <si>
    <t xml:space="preserve">    85018  -  SHËRBIMET KULTURORE - KLINË</t>
  </si>
  <si>
    <t xml:space="preserve">      13511  -  PAJISJET SPORTIVE</t>
  </si>
  <si>
    <t xml:space="preserve">      13720  -  NAFTA PËR NGROHJE QENDRORE</t>
  </si>
  <si>
    <t xml:space="preserve">      14026  -  MIRËMBAJTJA E OBJEKTEVE SPORTIVE</t>
  </si>
  <si>
    <t xml:space="preserve">      14027  -  MIRËMBAJTJA E OBJEKTEVE KULTURORE</t>
  </si>
  <si>
    <t xml:space="preserve">      31123  -  OBJEKTET KULTURORE</t>
  </si>
  <si>
    <t xml:space="preserve">      31124  -  OBJEKTET SPORTIVE</t>
  </si>
  <si>
    <t>SHËRBIMET KULTURORE - TOTALI I PERGJITHSHEM:</t>
  </si>
  <si>
    <t xml:space="preserve">    92090  -  ADMINISTRATA - KLINË</t>
  </si>
  <si>
    <t xml:space="preserve">      13410  -  SHËRBIMET E ARSIMIT DHE TRAJNIMIT</t>
  </si>
  <si>
    <t xml:space="preserve">      13512  -  PAJISJET SHKENCORE-KULTURORE</t>
  </si>
  <si>
    <t xml:space="preserve">      13760  -  DRUTË DHE PRODHIMET E DRURIT PËR NGROHJE</t>
  </si>
  <si>
    <t xml:space="preserve">      14410  -  VENDIMET GJYQËSORE</t>
  </si>
  <si>
    <t xml:space="preserve">      31129  -  FUSHAT SPORTIVE</t>
  </si>
  <si>
    <t xml:space="preserve">      31690  -  PAJISJET E TJERA</t>
  </si>
  <si>
    <t>ADMINISTRATA E ARSIMIT - TOTALI I PERGJITHSHEM:</t>
  </si>
  <si>
    <t xml:space="preserve">    92550  -  ARSIMI PARAFILLOR - KLINË</t>
  </si>
  <si>
    <t>ARSIMI PARAFILLOR - TOTALI I PERGJITHSHEM:</t>
  </si>
  <si>
    <t xml:space="preserve">    93510  -  ARSIMI FILLOR</t>
  </si>
  <si>
    <t>ARSIMI FILLOR - TOTALI I PERGJITHSHEM:</t>
  </si>
  <si>
    <t xml:space="preserve">    94710  -  ARSIMI I MESËM</t>
  </si>
  <si>
    <t>ARSIMI I MESËM - TOTALI I PERGJITHSHEM:</t>
  </si>
  <si>
    <t>TOTAL SHPENZIMI I PERGJITHSHËM</t>
  </si>
  <si>
    <t>REKAPITULLIM:</t>
  </si>
  <si>
    <t>3. Të hyrat vetanake (sipas llojeve) të realizuara për periudhën janar-dhjetor 2025 dhe krahasimi me periudhën e njëjtë të vitit paraprak</t>
  </si>
  <si>
    <t xml:space="preserve">Tabela: Buxheti janar-dhjetor 2025 sipas burimit të financimit 2024 krahasur me periudhën e njëjtë te vitit te kaluar
</t>
  </si>
  <si>
    <t>5. Shpenzimet buxhetore për periudhën janar-dhjetor 2025, raportit të shpenzimeve analitike sipas kodeve buxhetore në SIMFK</t>
  </si>
  <si>
    <t>5.1. Shpenzimet buxhetore për periudhën janar-dhjetor 2025, raportit të shpenzimeve analitike sipas kodeve buxhetore në SIMFK - sipas programeve</t>
  </si>
  <si>
    <t>4.1. Shpenzimet e buxhetit në periudhën janar-dhjetor 2025 sipas kategorive ekonomike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</si>
</sst>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3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indexed="8"/>
      <name val="Arial"/>
      <family val="2"/>
    </font>
    <font>
      <sz val="8"/>
      <color rgb="FF000000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10"/>
      <name val="Arial"/>
      <family val="2"/>
    </font>
    <font>
      <b/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  <font>
      <sz val="6"/>
      <color theme="1"/>
      <name val="Times New Roman"/>
      <family val="1"/>
    </font>
    <font>
      <sz val="6"/>
      <color theme="3" tint="-0.249977111117893"/>
      <name val="Times New Roman"/>
      <family val="1"/>
    </font>
    <font>
      <sz val="6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22" fillId="0" borderId="0"/>
  </cellStyleXfs>
  <cellXfs count="162">
    <xf numFmtId="0" fontId="0" fillId="0" borderId="0" xfId="0"/>
    <xf numFmtId="4" fontId="0" fillId="0" borderId="0" xfId="0" applyNumberFormat="1"/>
    <xf numFmtId="2" fontId="0" fillId="0" borderId="0" xfId="0" applyNumberFormat="1"/>
    <xf numFmtId="0" fontId="6" fillId="0" borderId="1" xfId="0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4" fontId="9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5" fillId="0" borderId="0" xfId="0" applyFont="1"/>
    <xf numFmtId="43" fontId="5" fillId="0" borderId="0" xfId="1" applyFont="1"/>
    <xf numFmtId="0" fontId="0" fillId="0" borderId="0" xfId="0" applyAlignment="1">
      <alignment wrapText="1"/>
    </xf>
    <xf numFmtId="4" fontId="10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3" fillId="0" borderId="0" xfId="0" applyFont="1" applyAlignment="1">
      <alignment vertical="top" wrapText="1"/>
    </xf>
    <xf numFmtId="0" fontId="15" fillId="0" borderId="0" xfId="0" applyFont="1"/>
    <xf numFmtId="0" fontId="16" fillId="3" borderId="1" xfId="0" applyFont="1" applyFill="1" applyBorder="1" applyAlignment="1">
      <alignment horizontal="center"/>
    </xf>
    <xf numFmtId="4" fontId="10" fillId="0" borderId="1" xfId="0" applyNumberFormat="1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43" fontId="8" fillId="0" borderId="1" xfId="1" applyFont="1" applyFill="1" applyBorder="1" applyAlignment="1">
      <alignment horizontal="right" wrapText="1"/>
    </xf>
    <xf numFmtId="43" fontId="8" fillId="0" borderId="1" xfId="1" applyFont="1" applyFill="1" applyBorder="1" applyAlignment="1">
      <alignment horizontal="center" wrapText="1"/>
    </xf>
    <xf numFmtId="43" fontId="18" fillId="0" borderId="1" xfId="1" applyFont="1" applyFill="1" applyBorder="1" applyAlignment="1" applyProtection="1">
      <alignment horizontal="right" vertical="center" wrapText="1"/>
    </xf>
    <xf numFmtId="43" fontId="8" fillId="0" borderId="1" xfId="1" quotePrefix="1" applyFont="1" applyFill="1" applyBorder="1" applyAlignment="1">
      <alignment horizontal="right" wrapText="1"/>
    </xf>
    <xf numFmtId="43" fontId="12" fillId="0" borderId="1" xfId="1" applyFont="1" applyFill="1" applyBorder="1" applyAlignment="1">
      <alignment wrapText="1"/>
    </xf>
    <xf numFmtId="43" fontId="6" fillId="0" borderId="1" xfId="1" applyFont="1" applyFill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wrapText="1"/>
    </xf>
    <xf numFmtId="4" fontId="18" fillId="2" borderId="1" xfId="0" applyNumberFormat="1" applyFont="1" applyFill="1" applyBorder="1" applyAlignment="1">
      <alignment vertical="center" wrapText="1"/>
    </xf>
    <xf numFmtId="0" fontId="14" fillId="0" borderId="0" xfId="0" applyFont="1"/>
    <xf numFmtId="2" fontId="6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right" wrapText="1"/>
    </xf>
    <xf numFmtId="0" fontId="7" fillId="5" borderId="2" xfId="0" applyFont="1" applyFill="1" applyBorder="1"/>
    <xf numFmtId="0" fontId="16" fillId="3" borderId="1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43" fontId="11" fillId="0" borderId="1" xfId="1" applyFont="1" applyBorder="1"/>
    <xf numFmtId="2" fontId="12" fillId="0" borderId="1" xfId="0" applyNumberFormat="1" applyFont="1" applyBorder="1" applyAlignment="1">
      <alignment wrapText="1"/>
    </xf>
    <xf numFmtId="43" fontId="6" fillId="0" borderId="1" xfId="1" applyFont="1" applyFill="1" applyBorder="1" applyAlignment="1">
      <alignment horizontal="right" wrapText="1"/>
    </xf>
    <xf numFmtId="43" fontId="8" fillId="0" borderId="1" xfId="1" applyFont="1" applyBorder="1" applyAlignment="1">
      <alignment horizontal="right" wrapText="1"/>
    </xf>
    <xf numFmtId="43" fontId="20" fillId="0" borderId="1" xfId="1" applyFont="1" applyBorder="1" applyAlignment="1"/>
    <xf numFmtId="43" fontId="20" fillId="0" borderId="1" xfId="1" applyFont="1" applyBorder="1"/>
    <xf numFmtId="43" fontId="20" fillId="4" borderId="1" xfId="1" applyFont="1" applyFill="1" applyBorder="1" applyAlignment="1"/>
    <xf numFmtId="43" fontId="15" fillId="0" borderId="0" xfId="0" applyNumberFormat="1" applyFont="1"/>
    <xf numFmtId="43" fontId="8" fillId="0" borderId="1" xfId="1" applyFont="1" applyBorder="1" applyAlignment="1">
      <alignment horizontal="center" wrapText="1"/>
    </xf>
    <xf numFmtId="43" fontId="17" fillId="0" borderId="1" xfId="1" applyFont="1" applyBorder="1" applyAlignment="1">
      <alignment horizontal="right" wrapText="1"/>
    </xf>
    <xf numFmtId="4" fontId="11" fillId="0" borderId="1" xfId="0" applyNumberFormat="1" applyFont="1" applyBorder="1"/>
    <xf numFmtId="4" fontId="11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43" fontId="21" fillId="0" borderId="1" xfId="1" applyFont="1" applyBorder="1" applyAlignment="1">
      <alignment wrapText="1"/>
    </xf>
    <xf numFmtId="43" fontId="21" fillId="6" borderId="1" xfId="1" applyFont="1" applyFill="1" applyBorder="1" applyAlignment="1">
      <alignment horizontal="right"/>
    </xf>
    <xf numFmtId="0" fontId="21" fillId="0" borderId="1" xfId="0" applyFont="1" applyBorder="1"/>
    <xf numFmtId="43" fontId="20" fillId="7" borderId="1" xfId="1" applyFont="1" applyFill="1" applyBorder="1" applyAlignment="1"/>
    <xf numFmtId="164" fontId="12" fillId="0" borderId="1" xfId="0" applyNumberFormat="1" applyFont="1" applyBorder="1"/>
    <xf numFmtId="0" fontId="23" fillId="8" borderId="8" xfId="2" applyFont="1" applyFill="1" applyBorder="1" applyAlignment="1">
      <alignment horizontal="center"/>
    </xf>
    <xf numFmtId="0" fontId="13" fillId="0" borderId="0" xfId="0" applyFont="1"/>
    <xf numFmtId="0" fontId="25" fillId="0" borderId="0" xfId="0" applyFont="1"/>
    <xf numFmtId="0" fontId="26" fillId="9" borderId="1" xfId="0" applyFont="1" applyFill="1" applyBorder="1" applyAlignment="1">
      <alignment horizontal="center"/>
    </xf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43" fontId="24" fillId="0" borderId="1" xfId="1" applyFont="1" applyFill="1" applyBorder="1"/>
    <xf numFmtId="0" fontId="27" fillId="0" borderId="2" xfId="0" applyFont="1" applyBorder="1" applyAlignment="1">
      <alignment horizontal="center"/>
    </xf>
    <xf numFmtId="43" fontId="24" fillId="0" borderId="1" xfId="1" applyFont="1" applyBorder="1"/>
    <xf numFmtId="0" fontId="27" fillId="10" borderId="1" xfId="0" applyFont="1" applyFill="1" applyBorder="1"/>
    <xf numFmtId="0" fontId="27" fillId="0" borderId="2" xfId="0" applyFont="1" applyBorder="1"/>
    <xf numFmtId="43" fontId="27" fillId="10" borderId="1" xfId="1" applyFont="1" applyFill="1" applyBorder="1"/>
    <xf numFmtId="0" fontId="24" fillId="0" borderId="1" xfId="1" applyNumberFormat="1" applyFont="1" applyFill="1" applyBorder="1"/>
    <xf numFmtId="2" fontId="24" fillId="0" borderId="1" xfId="1" applyNumberFormat="1" applyFont="1" applyFill="1" applyBorder="1"/>
    <xf numFmtId="0" fontId="7" fillId="5" borderId="2" xfId="0" applyFont="1" applyFill="1" applyBorder="1" applyAlignment="1">
      <alignment horizontal="center"/>
    </xf>
    <xf numFmtId="43" fontId="7" fillId="5" borderId="2" xfId="1" applyFont="1" applyFill="1" applyBorder="1" applyAlignment="1">
      <alignment wrapText="1"/>
    </xf>
    <xf numFmtId="0" fontId="21" fillId="11" borderId="1" xfId="0" applyFont="1" applyFill="1" applyBorder="1" applyAlignment="1">
      <alignment vertical="center" wrapText="1"/>
    </xf>
    <xf numFmtId="4" fontId="21" fillId="11" borderId="1" xfId="0" applyNumberFormat="1" applyFont="1" applyFill="1" applyBorder="1" applyAlignment="1">
      <alignment vertical="center" wrapText="1"/>
    </xf>
    <xf numFmtId="0" fontId="21" fillId="6" borderId="1" xfId="0" applyFont="1" applyFill="1" applyBorder="1"/>
    <xf numFmtId="0" fontId="21" fillId="4" borderId="1" xfId="0" applyFont="1" applyFill="1" applyBorder="1"/>
    <xf numFmtId="0" fontId="20" fillId="0" borderId="1" xfId="0" applyFont="1" applyBorder="1"/>
    <xf numFmtId="0" fontId="21" fillId="0" borderId="1" xfId="0" applyFont="1" applyBorder="1" applyAlignment="1">
      <alignment vertical="top"/>
    </xf>
    <xf numFmtId="0" fontId="21" fillId="7" borderId="1" xfId="0" applyFont="1" applyFill="1" applyBorder="1"/>
    <xf numFmtId="0" fontId="21" fillId="7" borderId="2" xfId="0" applyFont="1" applyFill="1" applyBorder="1"/>
    <xf numFmtId="0" fontId="21" fillId="7" borderId="2" xfId="0" applyFont="1" applyFill="1" applyBorder="1" applyAlignment="1">
      <alignment wrapText="1"/>
    </xf>
    <xf numFmtId="0" fontId="21" fillId="11" borderId="13" xfId="0" applyFont="1" applyFill="1" applyBorder="1" applyAlignment="1">
      <alignment vertical="center" wrapText="1"/>
    </xf>
    <xf numFmtId="0" fontId="21" fillId="5" borderId="2" xfId="0" applyFont="1" applyFill="1" applyBorder="1"/>
    <xf numFmtId="43" fontId="21" fillId="5" borderId="2" xfId="1" applyFont="1" applyFill="1" applyBorder="1" applyAlignment="1">
      <alignment wrapText="1"/>
    </xf>
    <xf numFmtId="4" fontId="21" fillId="11" borderId="13" xfId="0" applyNumberFormat="1" applyFont="1" applyFill="1" applyBorder="1" applyAlignment="1">
      <alignment vertical="center" wrapText="1"/>
    </xf>
    <xf numFmtId="4" fontId="21" fillId="11" borderId="14" xfId="0" applyNumberFormat="1" applyFont="1" applyFill="1" applyBorder="1" applyAlignment="1">
      <alignment vertical="center" wrapText="1"/>
    </xf>
    <xf numFmtId="0" fontId="21" fillId="13" borderId="11" xfId="0" applyFont="1" applyFill="1" applyBorder="1" applyAlignment="1">
      <alignment vertical="center" wrapText="1"/>
    </xf>
    <xf numFmtId="4" fontId="21" fillId="13" borderId="1" xfId="0" applyNumberFormat="1" applyFont="1" applyFill="1" applyBorder="1" applyAlignment="1">
      <alignment vertical="center" wrapText="1"/>
    </xf>
    <xf numFmtId="4" fontId="20" fillId="11" borderId="1" xfId="0" applyNumberFormat="1" applyFont="1" applyFill="1" applyBorder="1" applyAlignment="1" applyProtection="1">
      <alignment wrapText="1"/>
      <protection locked="0"/>
    </xf>
    <xf numFmtId="4" fontId="21" fillId="13" borderId="11" xfId="0" applyNumberFormat="1" applyFont="1" applyFill="1" applyBorder="1" applyAlignment="1">
      <alignment vertical="center" wrapText="1"/>
    </xf>
    <xf numFmtId="4" fontId="20" fillId="7" borderId="0" xfId="0" applyNumberFormat="1" applyFont="1" applyFill="1"/>
    <xf numFmtId="0" fontId="21" fillId="11" borderId="15" xfId="0" applyFont="1" applyFill="1" applyBorder="1" applyAlignment="1">
      <alignment vertical="center" wrapText="1"/>
    </xf>
    <xf numFmtId="4" fontId="21" fillId="11" borderId="15" xfId="0" applyNumberFormat="1" applyFont="1" applyFill="1" applyBorder="1" applyAlignment="1">
      <alignment vertical="center" wrapText="1"/>
    </xf>
    <xf numFmtId="4" fontId="21" fillId="13" borderId="13" xfId="0" applyNumberFormat="1" applyFont="1" applyFill="1" applyBorder="1" applyAlignment="1">
      <alignment vertical="center" wrapText="1"/>
    </xf>
    <xf numFmtId="0" fontId="21" fillId="12" borderId="13" xfId="0" applyFont="1" applyFill="1" applyBorder="1" applyAlignment="1">
      <alignment vertical="center" wrapText="1"/>
    </xf>
    <xf numFmtId="4" fontId="21" fillId="12" borderId="13" xfId="0" applyNumberFormat="1" applyFont="1" applyFill="1" applyBorder="1" applyAlignment="1">
      <alignment vertical="center" wrapText="1"/>
    </xf>
    <xf numFmtId="0" fontId="20" fillId="7" borderId="1" xfId="0" applyFont="1" applyFill="1" applyBorder="1"/>
    <xf numFmtId="4" fontId="20" fillId="7" borderId="1" xfId="0" applyNumberFormat="1" applyFont="1" applyFill="1" applyBorder="1"/>
    <xf numFmtId="0" fontId="20" fillId="0" borderId="0" xfId="0" applyFont="1"/>
    <xf numFmtId="43" fontId="0" fillId="0" borderId="0" xfId="0" applyNumberFormat="1"/>
    <xf numFmtId="0" fontId="29" fillId="8" borderId="3" xfId="2" applyFont="1" applyFill="1" applyBorder="1"/>
    <xf numFmtId="0" fontId="29" fillId="8" borderId="3" xfId="2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0" fontId="20" fillId="0" borderId="3" xfId="0" applyFont="1" applyBorder="1"/>
    <xf numFmtId="0" fontId="20" fillId="0" borderId="3" xfId="0" applyFont="1" applyBorder="1" applyAlignment="1">
      <alignment horizontal="center"/>
    </xf>
    <xf numFmtId="0" fontId="30" fillId="0" borderId="3" xfId="0" applyFont="1" applyBorder="1"/>
    <xf numFmtId="43" fontId="20" fillId="0" borderId="1" xfId="1" applyFont="1" applyFill="1" applyBorder="1"/>
    <xf numFmtId="2" fontId="21" fillId="0" borderId="1" xfId="0" applyNumberFormat="1" applyFont="1" applyBorder="1" applyAlignment="1">
      <alignment horizontal="center"/>
    </xf>
    <xf numFmtId="43" fontId="20" fillId="0" borderId="7" xfId="1" applyFont="1" applyFill="1" applyBorder="1"/>
    <xf numFmtId="4" fontId="21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0" fontId="30" fillId="0" borderId="1" xfId="0" applyFont="1" applyBorder="1"/>
    <xf numFmtId="43" fontId="20" fillId="0" borderId="4" xfId="1" applyFont="1" applyFill="1" applyBorder="1"/>
    <xf numFmtId="43" fontId="31" fillId="0" borderId="1" xfId="1" applyFont="1" applyFill="1" applyBorder="1" applyAlignment="1">
      <alignment horizontal="right" vertical="center" wrapText="1"/>
    </xf>
    <xf numFmtId="43" fontId="32" fillId="0" borderId="1" xfId="1" applyFont="1" applyFill="1" applyBorder="1" applyAlignment="1">
      <alignment horizontal="right" vertical="center" wrapText="1"/>
    </xf>
    <xf numFmtId="43" fontId="33" fillId="0" borderId="1" xfId="0" applyNumberFormat="1" applyFont="1" applyFill="1" applyBorder="1"/>
    <xf numFmtId="43" fontId="33" fillId="0" borderId="18" xfId="0" applyNumberFormat="1" applyFont="1" applyBorder="1"/>
    <xf numFmtId="0" fontId="20" fillId="0" borderId="1" xfId="0" applyFont="1" applyFill="1" applyBorder="1"/>
    <xf numFmtId="0" fontId="20" fillId="0" borderId="1" xfId="0" applyFont="1" applyFill="1" applyBorder="1" applyAlignment="1">
      <alignment horizontal="center"/>
    </xf>
    <xf numFmtId="2" fontId="21" fillId="0" borderId="1" xfId="0" applyNumberFormat="1" applyFont="1" applyFill="1" applyBorder="1" applyAlignment="1">
      <alignment horizontal="center"/>
    </xf>
    <xf numFmtId="4" fontId="21" fillId="0" borderId="1" xfId="0" applyNumberFormat="1" applyFont="1" applyFill="1" applyBorder="1" applyAlignment="1">
      <alignment horizontal="right"/>
    </xf>
    <xf numFmtId="0" fontId="28" fillId="0" borderId="1" xfId="0" applyFont="1" applyFill="1" applyBorder="1" applyAlignment="1">
      <alignment horizontal="center"/>
    </xf>
    <xf numFmtId="43" fontId="20" fillId="0" borderId="1" xfId="0" applyNumberFormat="1" applyFont="1" applyFill="1" applyBorder="1"/>
    <xf numFmtId="164" fontId="20" fillId="0" borderId="1" xfId="0" applyNumberFormat="1" applyFont="1" applyFill="1" applyBorder="1"/>
    <xf numFmtId="0" fontId="1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5" fillId="0" borderId="6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43" fontId="0" fillId="0" borderId="1" xfId="0" applyNumberForma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14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0" fontId="13" fillId="0" borderId="9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21" fillId="12" borderId="11" xfId="0" applyFont="1" applyFill="1" applyBorder="1" applyAlignment="1">
      <alignment horizontal="left" vertical="center" wrapText="1"/>
    </xf>
    <xf numFmtId="0" fontId="21" fillId="12" borderId="12" xfId="0" applyFont="1" applyFill="1" applyBorder="1" applyAlignment="1">
      <alignment horizontal="left" vertical="center" wrapText="1"/>
    </xf>
    <xf numFmtId="0" fontId="21" fillId="12" borderId="16" xfId="0" applyFont="1" applyFill="1" applyBorder="1" applyAlignment="1">
      <alignment horizontal="left" vertical="center" wrapText="1"/>
    </xf>
    <xf numFmtId="0" fontId="21" fillId="12" borderId="0" xfId="0" applyFont="1" applyFill="1" applyAlignment="1">
      <alignment horizontal="left" vertical="center" wrapText="1"/>
    </xf>
    <xf numFmtId="0" fontId="28" fillId="0" borderId="17" xfId="0" applyFont="1" applyBorder="1" applyAlignment="1">
      <alignment horizontal="left" wrapText="1"/>
    </xf>
    <xf numFmtId="0" fontId="28" fillId="0" borderId="6" xfId="0" applyFont="1" applyBorder="1" applyAlignment="1">
      <alignment horizontal="left" wrapText="1"/>
    </xf>
    <xf numFmtId="0" fontId="21" fillId="12" borderId="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Buxheti sipas SIMFK për vitin 2025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37026785559089881"/>
          <c:y val="4.07226766557092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44181977252844"/>
          <c:y val="0.19895851560221639"/>
          <c:w val="0.45284711286089241"/>
          <c:h val="0.75474518810148727"/>
        </c:manualLayout>
      </c:layout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C7-4BAD-BDDA-60F790F89B69}"/>
              </c:ext>
            </c:extLst>
          </c:dPt>
          <c:dPt>
            <c:idx val="1"/>
            <c:bubble3D val="0"/>
            <c:explosion val="4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014-43E1-979B-DD8D7A9EB5BA}"/>
              </c:ext>
            </c:extLst>
          </c:dPt>
          <c:dPt>
            <c:idx val="2"/>
            <c:bubble3D val="0"/>
            <c:explosion val="47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014-43E1-979B-DD8D7A9EB5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C7-4BAD-BDDA-60F790F89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C7-4BAD-BDDA-60F790F89B69}"/>
              </c:ext>
            </c:extLst>
          </c:dPt>
          <c:dPt>
            <c:idx val="5"/>
            <c:bubble3D val="0"/>
            <c:explosion val="42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014-43E1-979B-DD8D7A9EB5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C7-4BAD-BDDA-60F790F89B6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'Tabela 2. Buxheti janar-dhjetor'!$A$4:$A$10</c:f>
              <c:strCache>
                <c:ptCount val="7"/>
                <c:pt idx="0">
                  <c:v>Granti qeveritar</c:v>
                </c:pt>
                <c:pt idx="1">
                  <c:v>Të hyrat vetanake 2025</c:v>
                </c:pt>
                <c:pt idx="2">
                  <c:v>Të hyrat e bartura</c:v>
                </c:pt>
                <c:pt idx="3">
                  <c:v>31_Granti I donatorëve të brendshëm</c:v>
                </c:pt>
                <c:pt idx="4">
                  <c:v>32_Granti I donatorëve të jashtme</c:v>
                </c:pt>
                <c:pt idx="5">
                  <c:v>61_ Granti I jashtëm (Performancës)</c:v>
                </c:pt>
                <c:pt idx="6">
                  <c:v> 93 COUNCIL OF EUROPE</c:v>
                </c:pt>
              </c:strCache>
            </c:strRef>
          </c:cat>
          <c:val>
            <c:numRef>
              <c:f>'Tabela 2. Buxheti janar-dhjetor'!$B$4:$B$10</c:f>
              <c:numCache>
                <c:formatCode>_(* #,##0.00_);_(* \(#,##0.00\);_(* "-"??_);_(@_)</c:formatCode>
                <c:ptCount val="7"/>
                <c:pt idx="0">
                  <c:v>14826714.310000001</c:v>
                </c:pt>
                <c:pt idx="1">
                  <c:v>1495504</c:v>
                </c:pt>
                <c:pt idx="2">
                  <c:v>624854.99</c:v>
                </c:pt>
                <c:pt idx="3">
                  <c:v>62042.59</c:v>
                </c:pt>
                <c:pt idx="4">
                  <c:v>18341.330000000002</c:v>
                </c:pt>
                <c:pt idx="5">
                  <c:v>162067.32</c:v>
                </c:pt>
                <c:pt idx="6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4-43E1-979B-DD8D7A9EB5B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Shpenzimet </a:t>
            </a:r>
            <a:r>
              <a:rPr lang="en-US" sz="1800" b="1" i="0" u="none" strike="noStrike" baseline="0"/>
              <a:t>Janar-Mars 2023</a:t>
            </a:r>
            <a:r>
              <a:rPr lang="en-US"/>
              <a:t> sipas kategorive ekonomike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'Tab.2.Te hyrat vetanake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'Tab.2.Te hyrat vetanake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EC6-416C-A15C-2F6B1481178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KRAHASIMI I TË HYRAVE NDËR VITE</a:t>
            </a:r>
          </a:p>
        </c:rich>
      </c:tx>
      <c:layout>
        <c:manualLayout>
          <c:xMode val="edge"/>
          <c:yMode val="edge"/>
          <c:x val="0.11465689711666313"/>
          <c:y val="2.7487642464987885E-2"/>
        </c:manualLayout>
      </c:layout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cat>
            <c:strRef>
              <c:f>'Tab.3.Te hyrat vetanake '!$C$36:$C$38</c:f>
              <c:strCache>
                <c:ptCount val="3"/>
                <c:pt idx="1">
                  <c:v>Te hyrat në periudhën janar-dhjetor 2025</c:v>
                </c:pt>
                <c:pt idx="2">
                  <c:v>Te hyrat në periudhën janar-dhjetor 2024</c:v>
                </c:pt>
              </c:strCache>
            </c:strRef>
          </c:cat>
          <c:val>
            <c:numRef>
              <c:f>'Tab.3.Te hyrat vetanake '!$D$36:$D$38</c:f>
              <c:numCache>
                <c:formatCode>_(* #,##0.00_);_(* \(#,##0.00\);_(* "-"??_);_(@_)</c:formatCode>
                <c:ptCount val="3"/>
                <c:pt idx="1">
                  <c:v>2052201.8</c:v>
                </c:pt>
                <c:pt idx="2">
                  <c:v>1767387.7000000004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1-410D-A321-B8E7EA14D704}"/>
            </c:ext>
          </c:extLst>
        </c:ser>
        <c:ser>
          <c:idx val="1"/>
          <c:order val="1"/>
          <c:invertIfNegative val="0"/>
          <c:cat>
            <c:strRef>
              <c:f>'Tab.3.Te hyrat vetanake '!$C$36:$C$38</c:f>
              <c:strCache>
                <c:ptCount val="3"/>
                <c:pt idx="1">
                  <c:v>Te hyrat në periudhën janar-dhjetor 2025</c:v>
                </c:pt>
                <c:pt idx="2">
                  <c:v>Te hyrat në periudhën janar-dhjetor 2024</c:v>
                </c:pt>
              </c:strCache>
            </c:strRef>
          </c:cat>
          <c:val>
            <c:numRef>
              <c:f>'Tab.3.Te hyrat vetanake '!$E$36:$E$38</c:f>
              <c:numCache>
                <c:formatCode>_(* #,##0.00_);_(* \(#,##0.00\);_(* "-"??_);_(@_)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7641-410D-A321-B8E7EA14D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-1826000352"/>
        <c:axId val="-1826006336"/>
        <c:axId val="0"/>
      </c:bar3DChart>
      <c:catAx>
        <c:axId val="-1826000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826006336"/>
        <c:crosses val="autoZero"/>
        <c:auto val="1"/>
        <c:lblAlgn val="ctr"/>
        <c:lblOffset val="100"/>
        <c:noMultiLvlLbl val="0"/>
      </c:catAx>
      <c:valAx>
        <c:axId val="-18260063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-1826000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cat>
            <c:strRef>
              <c:f>'Tab.4. Shpenzimet buxhetore'!$A$16:$A$17</c:f>
              <c:strCache>
                <c:ptCount val="2"/>
                <c:pt idx="0">
                  <c:v>Buxheti i shpenzuar Janar-Dhjetor 2025</c:v>
                </c:pt>
                <c:pt idx="1">
                  <c:v>Buxheti i shpenzuar Janar- Dhjetor 2024</c:v>
                </c:pt>
              </c:strCache>
            </c:strRef>
          </c:cat>
          <c:val>
            <c:numRef>
              <c:f>'Tab.4. Shpenzimet buxhetore'!$B$16:$B$17</c:f>
              <c:numCache>
                <c:formatCode>#,##0.00</c:formatCode>
                <c:ptCount val="2"/>
                <c:pt idx="0">
                  <c:v>16743539.65</c:v>
                </c:pt>
                <c:pt idx="1">
                  <c:v>15409401.359999999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A-4CCB-A285-00E0B8ADC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26013408"/>
        <c:axId val="-1826005792"/>
        <c:axId val="0"/>
      </c:bar3DChart>
      <c:catAx>
        <c:axId val="-182601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826005792"/>
        <c:crosses val="autoZero"/>
        <c:auto val="1"/>
        <c:lblAlgn val="ctr"/>
        <c:lblOffset val="100"/>
        <c:noMultiLvlLbl val="0"/>
      </c:catAx>
      <c:valAx>
        <c:axId val="-18260057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826013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Shpenzimet </a:t>
            </a:r>
            <a:r>
              <a:rPr lang="en-US" sz="1800" b="1" i="0" u="none" strike="noStrike" baseline="0"/>
              <a:t>janar-dhjetor 2025</a:t>
            </a:r>
            <a:r>
              <a:rPr lang="en-US"/>
              <a:t> sipas kategorive ekonomike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'Tab.4.1. Shpen.janar-dhjetor'!$A$19:$A$23</c:f>
              <c:strCache>
                <c:ptCount val="5"/>
                <c:pt idx="0">
                  <c:v>Paga dhe mëditje </c:v>
                </c:pt>
                <c:pt idx="1">
                  <c:v>Mallra dhe shërbime </c:v>
                </c:pt>
                <c:pt idx="2">
                  <c:v>Shërbime komunale </c:v>
                </c:pt>
                <c:pt idx="3">
                  <c:v>Subvencione dhe transf.</c:v>
                </c:pt>
                <c:pt idx="4">
                  <c:v>Kapitalet</c:v>
                </c:pt>
              </c:strCache>
            </c:strRef>
          </c:cat>
          <c:val>
            <c:numRef>
              <c:f>'Tab.4.1. Shpen.janar-dhjetor'!$B$19:$B$23</c:f>
              <c:numCache>
                <c:formatCode>#,##0.00</c:formatCode>
                <c:ptCount val="5"/>
                <c:pt idx="0">
                  <c:v>9044041.2599999998</c:v>
                </c:pt>
                <c:pt idx="1">
                  <c:v>1733145.05</c:v>
                </c:pt>
                <c:pt idx="2">
                  <c:v>459514.08</c:v>
                </c:pt>
                <c:pt idx="3">
                  <c:v>890245.97</c:v>
                </c:pt>
                <c:pt idx="4">
                  <c:v>4616593.29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E-4F9B-B641-3053F53D93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1904</xdr:rowOff>
    </xdr:from>
    <xdr:to>
      <xdr:col>4</xdr:col>
      <xdr:colOff>180975</xdr:colOff>
      <xdr:row>27</xdr:row>
      <xdr:rowOff>87629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DC2D32-DA53-46FE-86E3-327E571C2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0</xdr:rowOff>
    </xdr:from>
    <xdr:to>
      <xdr:col>8</xdr:col>
      <xdr:colOff>609600</xdr:colOff>
      <xdr:row>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292735</xdr:colOff>
      <xdr:row>34</xdr:row>
      <xdr:rowOff>105411</xdr:rowOff>
    </xdr:from>
    <xdr:to>
      <xdr:col>5</xdr:col>
      <xdr:colOff>677545</xdr:colOff>
      <xdr:row>45</xdr:row>
      <xdr:rowOff>120015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59691</xdr:rowOff>
    </xdr:from>
    <xdr:to>
      <xdr:col>4</xdr:col>
      <xdr:colOff>523875</xdr:colOff>
      <xdr:row>19</xdr:row>
      <xdr:rowOff>154941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139065</xdr:rowOff>
    </xdr:from>
    <xdr:to>
      <xdr:col>4</xdr:col>
      <xdr:colOff>190500</xdr:colOff>
      <xdr:row>28</xdr:row>
      <xdr:rowOff>348615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34bcb85e5b157/Desktop/RAPORT%20FINANCIAR%20JANAR-DHJETOR/130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AnalysisSummaryRepor (2)"/>
      <sheetName val="AccountAnalysisSummaryReport"/>
      <sheetName val="ARSIMI FILLOR"/>
      <sheetName val="ARSIMI I MESEM"/>
    </sheetNames>
    <sheetDataSet>
      <sheetData sheetId="0"/>
      <sheetData sheetId="1"/>
      <sheetData sheetId="2"/>
      <sheetData sheetId="3">
        <row r="3">
          <cell r="B3">
            <v>8000</v>
          </cell>
        </row>
        <row r="11">
          <cell r="B11">
            <v>4287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tabSelected="1" zoomScaleNormal="100" workbookViewId="0">
      <selection activeCell="A2" sqref="A2:E2"/>
    </sheetView>
  </sheetViews>
  <sheetFormatPr defaultRowHeight="15" x14ac:dyDescent="0.25"/>
  <cols>
    <col min="1" max="1" width="27.7109375" customWidth="1"/>
    <col min="2" max="2" width="20.5703125" customWidth="1"/>
    <col min="3" max="3" width="15.28515625" customWidth="1"/>
    <col min="4" max="4" width="20" customWidth="1"/>
    <col min="5" max="5" width="14.85546875" customWidth="1"/>
    <col min="6" max="6" width="15.85546875" customWidth="1"/>
    <col min="7" max="7" width="15" customWidth="1"/>
    <col min="8" max="8" width="20.42578125" customWidth="1"/>
    <col min="9" max="9" width="9.5703125" bestFit="1" customWidth="1"/>
    <col min="10" max="10" width="10" customWidth="1"/>
    <col min="11" max="11" width="14.85546875" customWidth="1"/>
    <col min="12" max="13" width="10.5703125" bestFit="1" customWidth="1"/>
  </cols>
  <sheetData>
    <row r="2" spans="1:14" ht="33.75" customHeight="1" x14ac:dyDescent="0.25">
      <c r="A2" s="139" t="s">
        <v>148</v>
      </c>
      <c r="B2" s="139"/>
      <c r="C2" s="139"/>
      <c r="D2" s="139"/>
      <c r="E2" s="139"/>
    </row>
    <row r="3" spans="1:14" ht="53.25" customHeight="1" x14ac:dyDescent="0.25">
      <c r="A3" s="31" t="s">
        <v>3</v>
      </c>
      <c r="B3" s="3" t="s">
        <v>122</v>
      </c>
      <c r="C3" s="3" t="s">
        <v>30</v>
      </c>
      <c r="D3" s="3" t="s">
        <v>46</v>
      </c>
      <c r="E3" s="31" t="s">
        <v>123</v>
      </c>
      <c r="J3" s="140"/>
      <c r="K3" s="18"/>
      <c r="L3" s="18"/>
      <c r="M3" s="18"/>
      <c r="N3" s="141"/>
    </row>
    <row r="4" spans="1:14" ht="24.75" customHeight="1" x14ac:dyDescent="0.25">
      <c r="A4" s="10" t="s">
        <v>0</v>
      </c>
      <c r="B4" s="32">
        <v>14826714.310000001</v>
      </c>
      <c r="C4" s="33">
        <f>B4*100/B11</f>
        <v>86.234292890362781</v>
      </c>
      <c r="D4" s="32">
        <v>13368028.939999999</v>
      </c>
      <c r="E4" s="33">
        <f>(B4-D4)*100/D4</f>
        <v>10.911746051321769</v>
      </c>
      <c r="J4" s="140"/>
      <c r="K4" s="19"/>
      <c r="L4" s="15"/>
      <c r="M4" s="15"/>
      <c r="N4" s="141"/>
    </row>
    <row r="5" spans="1:14" ht="27" customHeight="1" x14ac:dyDescent="0.25">
      <c r="A5" s="10" t="s">
        <v>124</v>
      </c>
      <c r="B5" s="34">
        <v>1495504</v>
      </c>
      <c r="C5" s="33">
        <f>B5*100/B11</f>
        <v>8.6980653473391918</v>
      </c>
      <c r="D5" s="34">
        <v>1436259.99</v>
      </c>
      <c r="E5" s="33">
        <f t="shared" ref="E5:E11" si="0">(B5-D5)*100/D5</f>
        <v>4.124880621369952</v>
      </c>
      <c r="G5" s="1"/>
      <c r="H5" s="2"/>
      <c r="J5" s="140"/>
      <c r="K5" s="19"/>
      <c r="L5" s="15"/>
      <c r="M5" s="15"/>
      <c r="N5" s="141"/>
    </row>
    <row r="6" spans="1:14" ht="27.75" customHeight="1" x14ac:dyDescent="0.25">
      <c r="A6" s="10" t="s">
        <v>1</v>
      </c>
      <c r="B6" s="35">
        <v>624854.99</v>
      </c>
      <c r="C6" s="33">
        <f>B6*100/B11</f>
        <v>3.6342460706430586</v>
      </c>
      <c r="D6" s="35">
        <v>942121.66</v>
      </c>
      <c r="E6" s="33">
        <f t="shared" si="0"/>
        <v>-33.675764338121681</v>
      </c>
      <c r="J6" s="20"/>
      <c r="K6" s="21"/>
      <c r="L6" s="15"/>
      <c r="M6" s="21"/>
      <c r="N6" s="21"/>
    </row>
    <row r="7" spans="1:14" ht="26.25" x14ac:dyDescent="0.25">
      <c r="A7" s="10" t="s">
        <v>43</v>
      </c>
      <c r="B7" s="35">
        <v>62042.59</v>
      </c>
      <c r="C7" s="33">
        <f>B7*100/B11</f>
        <v>0.36084858491730748</v>
      </c>
      <c r="D7" s="35">
        <v>99270.01</v>
      </c>
      <c r="E7" s="33">
        <f t="shared" si="0"/>
        <v>-37.501174826113143</v>
      </c>
      <c r="F7" s="111"/>
      <c r="J7" s="20"/>
      <c r="K7" s="21"/>
      <c r="L7" s="15"/>
      <c r="M7" s="21"/>
      <c r="N7" s="21"/>
    </row>
    <row r="8" spans="1:14" ht="15.75" x14ac:dyDescent="0.25">
      <c r="A8" s="10" t="s">
        <v>44</v>
      </c>
      <c r="B8" s="35">
        <v>18341.330000000002</v>
      </c>
      <c r="C8" s="33">
        <f>B8*100/B11</f>
        <v>0.1066758008652018</v>
      </c>
      <c r="D8" s="35">
        <v>18341.330000000002</v>
      </c>
      <c r="E8" s="33">
        <f t="shared" si="0"/>
        <v>0</v>
      </c>
      <c r="J8" s="20"/>
      <c r="K8" s="21"/>
      <c r="L8" s="15"/>
      <c r="M8" s="21"/>
      <c r="N8" s="21"/>
    </row>
    <row r="9" spans="1:14" ht="26.25" x14ac:dyDescent="0.25">
      <c r="A9" s="10" t="s">
        <v>45</v>
      </c>
      <c r="B9" s="34">
        <v>162067.32</v>
      </c>
      <c r="C9" s="33">
        <f>B9*100/B11</f>
        <v>0.94260673326726763</v>
      </c>
      <c r="D9" s="34">
        <v>2575.0100000000002</v>
      </c>
      <c r="E9" s="33">
        <f t="shared" si="0"/>
        <v>6193.8520627104353</v>
      </c>
      <c r="J9" s="20"/>
      <c r="K9" s="142"/>
      <c r="L9" s="15"/>
      <c r="M9" s="21"/>
      <c r="N9" s="15"/>
    </row>
    <row r="10" spans="1:14" ht="24.75" customHeight="1" x14ac:dyDescent="0.25">
      <c r="A10" s="10" t="s">
        <v>125</v>
      </c>
      <c r="B10" s="34">
        <v>4000</v>
      </c>
      <c r="C10" s="33">
        <f>B10*100/B11</f>
        <v>2.3264572605193143E-2</v>
      </c>
      <c r="D10" s="34"/>
      <c r="E10" s="33" t="e">
        <f t="shared" ref="E10" si="1">(B10-D10)*100/D10</f>
        <v>#DIV/0!</v>
      </c>
      <c r="J10" s="20"/>
      <c r="K10" s="142"/>
      <c r="L10" s="15"/>
      <c r="M10" s="15"/>
      <c r="N10" s="15"/>
    </row>
    <row r="11" spans="1:14" ht="14.25" customHeight="1" x14ac:dyDescent="0.25">
      <c r="A11" s="12" t="s">
        <v>2</v>
      </c>
      <c r="B11" s="36">
        <f>SUM(B4:B10)</f>
        <v>17193524.539999999</v>
      </c>
      <c r="C11" s="37">
        <f>SUM(C4:C9)</f>
        <v>99.976735427394814</v>
      </c>
      <c r="D11" s="51">
        <f>SUM(D4:D9)</f>
        <v>15866596.939999999</v>
      </c>
      <c r="E11" s="33">
        <f t="shared" si="0"/>
        <v>8.3630258272634972</v>
      </c>
    </row>
    <row r="12" spans="1:14" ht="25.15" customHeight="1" x14ac:dyDescent="0.25">
      <c r="A12" s="136" t="s">
        <v>392</v>
      </c>
      <c r="B12" s="137"/>
      <c r="C12" s="137"/>
      <c r="D12" s="137"/>
      <c r="E12" s="137"/>
    </row>
    <row r="28" spans="1:4" ht="20.45" customHeight="1" x14ac:dyDescent="0.25">
      <c r="A28" s="138" t="s">
        <v>51</v>
      </c>
      <c r="B28" s="138"/>
      <c r="C28" s="138"/>
      <c r="D28" s="138"/>
    </row>
  </sheetData>
  <mergeCells count="6">
    <mergeCell ref="A12:E12"/>
    <mergeCell ref="A28:D28"/>
    <mergeCell ref="A2:E2"/>
    <mergeCell ref="J3:J5"/>
    <mergeCell ref="N3:N5"/>
    <mergeCell ref="K9:K10"/>
  </mergeCells>
  <pageMargins left="0.2" right="0" top="0.7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3" zoomScaleNormal="100" workbookViewId="0">
      <selection activeCell="M34" sqref="M34"/>
    </sheetView>
  </sheetViews>
  <sheetFormatPr defaultRowHeight="15" x14ac:dyDescent="0.25"/>
  <cols>
    <col min="1" max="1" width="3.7109375" customWidth="1"/>
    <col min="2" max="2" width="8.42578125" customWidth="1"/>
    <col min="3" max="3" width="25.7109375" customWidth="1"/>
    <col min="4" max="4" width="10.85546875" customWidth="1"/>
    <col min="5" max="5" width="8.5703125" customWidth="1"/>
    <col min="6" max="6" width="12" customWidth="1"/>
    <col min="7" max="7" width="8.140625" customWidth="1"/>
    <col min="8" max="8" width="9.85546875" customWidth="1"/>
    <col min="9" max="9" width="9.28515625" customWidth="1"/>
    <col min="10" max="10" width="11.5703125" bestFit="1" customWidth="1"/>
  </cols>
  <sheetData>
    <row r="1" spans="1:10" ht="28.5" customHeight="1" x14ac:dyDescent="0.25">
      <c r="A1" s="143" t="s">
        <v>391</v>
      </c>
      <c r="B1" s="143"/>
      <c r="C1" s="143"/>
      <c r="D1" s="143"/>
      <c r="E1" s="143"/>
      <c r="F1" s="143"/>
      <c r="G1" s="143"/>
      <c r="H1" s="143"/>
      <c r="I1" s="143"/>
    </row>
    <row r="2" spans="1:10" ht="24.75" x14ac:dyDescent="0.25">
      <c r="A2" s="68" t="s">
        <v>13</v>
      </c>
      <c r="B2" s="68" t="s">
        <v>53</v>
      </c>
      <c r="C2" s="68" t="s">
        <v>14</v>
      </c>
      <c r="D2" s="29" t="s">
        <v>109</v>
      </c>
      <c r="E2" s="29" t="s">
        <v>5</v>
      </c>
      <c r="F2" s="29" t="s">
        <v>108</v>
      </c>
      <c r="G2" s="29" t="s">
        <v>5</v>
      </c>
      <c r="H2" s="47" t="s">
        <v>47</v>
      </c>
      <c r="I2" s="29" t="s">
        <v>15</v>
      </c>
    </row>
    <row r="3" spans="1:10" ht="23.25" customHeight="1" x14ac:dyDescent="0.25">
      <c r="A3" s="112"/>
      <c r="B3" s="113"/>
      <c r="C3" s="113"/>
      <c r="D3" s="114">
        <v>2025</v>
      </c>
      <c r="E3" s="114" t="s">
        <v>16</v>
      </c>
      <c r="F3" s="114">
        <v>2024</v>
      </c>
      <c r="G3" s="114" t="s">
        <v>16</v>
      </c>
      <c r="H3" s="114" t="s">
        <v>126</v>
      </c>
      <c r="I3" s="114" t="s">
        <v>17</v>
      </c>
    </row>
    <row r="4" spans="1:10" x14ac:dyDescent="0.25">
      <c r="A4" s="115">
        <v>1</v>
      </c>
      <c r="B4" s="116">
        <v>40110</v>
      </c>
      <c r="C4" s="117" t="s">
        <v>18</v>
      </c>
      <c r="D4" s="118">
        <v>586707.52</v>
      </c>
      <c r="E4" s="119">
        <f>D4*100/D33</f>
        <v>28.589172858146796</v>
      </c>
      <c r="F4" s="120">
        <v>550999.43999999994</v>
      </c>
      <c r="G4" s="119">
        <f>F4*100/F33</f>
        <v>31.175923652744657</v>
      </c>
      <c r="H4" s="119">
        <f>(D4-F4)*100/D4</f>
        <v>6.086180725960368</v>
      </c>
      <c r="I4" s="121">
        <f>D4-F4</f>
        <v>35708.080000000075</v>
      </c>
      <c r="J4" s="111"/>
    </row>
    <row r="5" spans="1:10" x14ac:dyDescent="0.25">
      <c r="A5" s="88">
        <v>2</v>
      </c>
      <c r="B5" s="122">
        <v>50001</v>
      </c>
      <c r="C5" s="123" t="s">
        <v>31</v>
      </c>
      <c r="D5" s="118">
        <v>101354.5</v>
      </c>
      <c r="E5" s="119">
        <f>D5*100/D33</f>
        <v>4.9388174203920876</v>
      </c>
      <c r="F5" s="124">
        <v>93624.92</v>
      </c>
      <c r="G5" s="119">
        <f>F5*100/F33</f>
        <v>5.2973617503392143</v>
      </c>
      <c r="H5" s="119">
        <f t="shared" ref="H5:H32" si="0">(D5-F5)*100/D5</f>
        <v>7.6262820101722193</v>
      </c>
      <c r="I5" s="121">
        <f t="shared" ref="I5:I31" si="1">D5-F5</f>
        <v>7729.5800000000017</v>
      </c>
    </row>
    <row r="6" spans="1:10" x14ac:dyDescent="0.25">
      <c r="A6" s="88">
        <v>3</v>
      </c>
      <c r="B6" s="122">
        <v>50009</v>
      </c>
      <c r="C6" s="123" t="s">
        <v>32</v>
      </c>
      <c r="D6" s="118">
        <v>309826.53999999998</v>
      </c>
      <c r="E6" s="119">
        <f>D6*100/D33</f>
        <v>15.097274546781899</v>
      </c>
      <c r="F6" s="118">
        <v>264474.25</v>
      </c>
      <c r="G6" s="119">
        <f>F6*100/F33</f>
        <v>14.964133223287677</v>
      </c>
      <c r="H6" s="119">
        <f t="shared" si="0"/>
        <v>14.637961615554298</v>
      </c>
      <c r="I6" s="121">
        <f t="shared" si="1"/>
        <v>45352.289999999979</v>
      </c>
    </row>
    <row r="7" spans="1:10" x14ac:dyDescent="0.25">
      <c r="A7" s="88">
        <v>4</v>
      </c>
      <c r="B7" s="122">
        <v>50013</v>
      </c>
      <c r="C7" s="123" t="s">
        <v>33</v>
      </c>
      <c r="D7" s="118">
        <v>632.5</v>
      </c>
      <c r="E7" s="119">
        <f>D7*100/D33</f>
        <v>3.0820555756261397E-2</v>
      </c>
      <c r="F7" s="118">
        <v>603</v>
      </c>
      <c r="G7" s="119">
        <f>F7*100/F33</f>
        <v>3.411815076001716E-2</v>
      </c>
      <c r="H7" s="119">
        <f t="shared" si="0"/>
        <v>4.6640316205533594</v>
      </c>
      <c r="I7" s="121">
        <f t="shared" si="1"/>
        <v>29.5</v>
      </c>
    </row>
    <row r="8" spans="1:10" x14ac:dyDescent="0.25">
      <c r="A8" s="88">
        <v>5</v>
      </c>
      <c r="B8" s="122">
        <v>50014</v>
      </c>
      <c r="C8" s="123" t="s">
        <v>34</v>
      </c>
      <c r="D8" s="118">
        <v>110</v>
      </c>
      <c r="E8" s="119">
        <f>D8*100/D33</f>
        <v>5.3600966532628518E-3</v>
      </c>
      <c r="F8" s="118">
        <v>22</v>
      </c>
      <c r="G8" s="119">
        <f>F8*100/F33</f>
        <v>1.244774986269283E-3</v>
      </c>
      <c r="H8" s="119">
        <f t="shared" si="0"/>
        <v>80</v>
      </c>
      <c r="I8" s="121">
        <f t="shared" si="1"/>
        <v>88</v>
      </c>
    </row>
    <row r="9" spans="1:10" x14ac:dyDescent="0.25">
      <c r="A9" s="88">
        <v>6</v>
      </c>
      <c r="B9" s="122">
        <v>50015</v>
      </c>
      <c r="C9" s="123" t="s">
        <v>35</v>
      </c>
      <c r="D9" s="118">
        <v>2057.5</v>
      </c>
      <c r="E9" s="119">
        <f>D9*100/D33</f>
        <v>0.10025817149171197</v>
      </c>
      <c r="F9" s="118">
        <v>1550</v>
      </c>
      <c r="G9" s="119">
        <f>F9*100/F33</f>
        <v>8.7700055850790382E-2</v>
      </c>
      <c r="H9" s="119">
        <f t="shared" si="0"/>
        <v>24.665856622114216</v>
      </c>
      <c r="I9" s="121">
        <f t="shared" si="1"/>
        <v>507.5</v>
      </c>
    </row>
    <row r="10" spans="1:10" x14ac:dyDescent="0.25">
      <c r="A10" s="88">
        <v>7</v>
      </c>
      <c r="B10" s="122">
        <v>50016</v>
      </c>
      <c r="C10" s="123" t="s">
        <v>36</v>
      </c>
      <c r="D10" s="118">
        <v>38491</v>
      </c>
      <c r="E10" s="119">
        <f>D10*100/D33</f>
        <v>1.8755952752794582</v>
      </c>
      <c r="F10" s="118">
        <v>39548</v>
      </c>
      <c r="G10" s="119">
        <f>F10*100/F33</f>
        <v>2.2376527798626182</v>
      </c>
      <c r="H10" s="119">
        <f t="shared" si="0"/>
        <v>-2.746096490088592</v>
      </c>
      <c r="I10" s="121">
        <f t="shared" si="1"/>
        <v>-1057</v>
      </c>
    </row>
    <row r="11" spans="1:10" x14ac:dyDescent="0.25">
      <c r="A11" s="88">
        <v>8</v>
      </c>
      <c r="B11" s="122">
        <v>50017</v>
      </c>
      <c r="C11" s="123" t="s">
        <v>37</v>
      </c>
      <c r="D11" s="118">
        <v>86454.77</v>
      </c>
      <c r="E11" s="119">
        <f>D11*100/D33</f>
        <v>4.2127811212328146</v>
      </c>
      <c r="F11" s="118">
        <v>7413</v>
      </c>
      <c r="G11" s="119">
        <f>F11*100/F33</f>
        <v>0.41943258969155428</v>
      </c>
      <c r="H11" s="119">
        <f t="shared" si="0"/>
        <v>91.425574320537777</v>
      </c>
      <c r="I11" s="121">
        <f t="shared" si="1"/>
        <v>79041.77</v>
      </c>
    </row>
    <row r="12" spans="1:10" x14ac:dyDescent="0.25">
      <c r="A12" s="88">
        <v>9</v>
      </c>
      <c r="B12" s="122">
        <v>50019</v>
      </c>
      <c r="C12" s="123" t="s">
        <v>38</v>
      </c>
      <c r="D12" s="118">
        <v>2996.5</v>
      </c>
      <c r="E12" s="119">
        <f>D12*100/D33</f>
        <v>0.1460139056500194</v>
      </c>
      <c r="F12" s="118">
        <v>3149.34</v>
      </c>
      <c r="G12" s="119">
        <f>F12*100/F33</f>
        <v>0.17819180251169561</v>
      </c>
      <c r="H12" s="119">
        <f t="shared" si="0"/>
        <v>-5.1006173869514484</v>
      </c>
      <c r="I12" s="121">
        <f t="shared" si="1"/>
        <v>-152.84000000000015</v>
      </c>
    </row>
    <row r="13" spans="1:10" x14ac:dyDescent="0.25">
      <c r="A13" s="88">
        <v>10</v>
      </c>
      <c r="B13" s="122">
        <v>50024</v>
      </c>
      <c r="C13" s="123" t="s">
        <v>39</v>
      </c>
      <c r="D13" s="118">
        <v>1972</v>
      </c>
      <c r="E13" s="119">
        <f>D13*100/D33</f>
        <v>9.6091914547584936E-2</v>
      </c>
      <c r="F13" s="118">
        <v>1952</v>
      </c>
      <c r="G13" s="119">
        <f>F13*100/F33</f>
        <v>0.11044548969080183</v>
      </c>
      <c r="H13" s="119">
        <f t="shared" si="0"/>
        <v>1.0141987829614605</v>
      </c>
      <c r="I13" s="121">
        <f t="shared" si="1"/>
        <v>20</v>
      </c>
    </row>
    <row r="14" spans="1:10" x14ac:dyDescent="0.25">
      <c r="A14" s="88">
        <v>11</v>
      </c>
      <c r="B14" s="122">
        <v>50026</v>
      </c>
      <c r="C14" s="123" t="s">
        <v>54</v>
      </c>
      <c r="D14" s="118">
        <v>8557.73</v>
      </c>
      <c r="E14" s="119">
        <f>D14*100/D33</f>
        <v>0.41700236302297367</v>
      </c>
      <c r="F14" s="118">
        <v>19224.88</v>
      </c>
      <c r="G14" s="119">
        <f>F14*100/F33</f>
        <v>1.0877568062740277</v>
      </c>
      <c r="H14" s="119">
        <f t="shared" si="0"/>
        <v>-124.64929367951551</v>
      </c>
      <c r="I14" s="121">
        <f t="shared" si="1"/>
        <v>-10667.150000000001</v>
      </c>
    </row>
    <row r="15" spans="1:10" x14ac:dyDescent="0.25">
      <c r="A15" s="88">
        <v>12</v>
      </c>
      <c r="B15" s="122">
        <v>50029</v>
      </c>
      <c r="C15" s="123" t="s">
        <v>40</v>
      </c>
      <c r="D15" s="118">
        <v>40404</v>
      </c>
      <c r="E15" s="119">
        <f>D15*100/D33</f>
        <v>1.9688122288948386</v>
      </c>
      <c r="F15" s="118">
        <v>60067</v>
      </c>
      <c r="G15" s="119">
        <f>F15*100/F33</f>
        <v>3.3986317772835006</v>
      </c>
      <c r="H15" s="119">
        <f t="shared" si="0"/>
        <v>-48.665973665973667</v>
      </c>
      <c r="I15" s="121">
        <f t="shared" si="1"/>
        <v>-19663</v>
      </c>
    </row>
    <row r="16" spans="1:10" x14ac:dyDescent="0.25">
      <c r="A16" s="88">
        <v>13</v>
      </c>
      <c r="B16" s="122">
        <v>50032</v>
      </c>
      <c r="C16" s="123" t="s">
        <v>41</v>
      </c>
      <c r="D16" s="118">
        <v>14686</v>
      </c>
      <c r="E16" s="119">
        <f>D16*100/D33</f>
        <v>0.71562163136198398</v>
      </c>
      <c r="F16" s="118">
        <v>17242</v>
      </c>
      <c r="G16" s="119">
        <f>F16*100/F33</f>
        <v>0.97556410514795344</v>
      </c>
      <c r="H16" s="119">
        <f t="shared" si="0"/>
        <v>-17.404330655045623</v>
      </c>
      <c r="I16" s="121">
        <f t="shared" si="1"/>
        <v>-2556</v>
      </c>
    </row>
    <row r="17" spans="1:9" x14ac:dyDescent="0.25">
      <c r="A17" s="88">
        <v>14</v>
      </c>
      <c r="B17" s="122">
        <v>50103</v>
      </c>
      <c r="C17" s="123" t="s">
        <v>19</v>
      </c>
      <c r="D17" s="118">
        <v>1234</v>
      </c>
      <c r="E17" s="119">
        <f>D17*100/D33</f>
        <v>6.0130538819330531E-2</v>
      </c>
      <c r="F17" s="118">
        <v>875</v>
      </c>
      <c r="G17" s="119">
        <f>F17*100/F33</f>
        <v>4.9508096044801025E-2</v>
      </c>
      <c r="H17" s="119">
        <f t="shared" si="0"/>
        <v>29.092382495948137</v>
      </c>
      <c r="I17" s="121">
        <f t="shared" si="1"/>
        <v>359</v>
      </c>
    </row>
    <row r="18" spans="1:9" x14ac:dyDescent="0.25">
      <c r="A18" s="88">
        <v>15</v>
      </c>
      <c r="B18" s="122">
        <v>50104</v>
      </c>
      <c r="C18" s="123" t="s">
        <v>20</v>
      </c>
      <c r="D18" s="118">
        <v>6477.2</v>
      </c>
      <c r="E18" s="119">
        <f>D18*100/D33</f>
        <v>0.31562198220467402</v>
      </c>
      <c r="F18" s="118">
        <v>14165.04</v>
      </c>
      <c r="G18" s="119">
        <f>F18*100/F33</f>
        <v>0.80146761234108377</v>
      </c>
      <c r="H18" s="119">
        <f t="shared" si="0"/>
        <v>-118.69079231766815</v>
      </c>
      <c r="I18" s="121">
        <f t="shared" si="1"/>
        <v>-7687.8400000000011</v>
      </c>
    </row>
    <row r="19" spans="1:9" x14ac:dyDescent="0.25">
      <c r="A19" s="88">
        <v>16</v>
      </c>
      <c r="B19" s="122">
        <v>50205</v>
      </c>
      <c r="C19" s="123" t="s">
        <v>21</v>
      </c>
      <c r="D19" s="118">
        <v>5268</v>
      </c>
      <c r="E19" s="119">
        <f>D19*100/D33</f>
        <v>0.2566999015398973</v>
      </c>
      <c r="F19" s="118">
        <v>8366.2799999999988</v>
      </c>
      <c r="G19" s="119">
        <f>F19*100/F33</f>
        <v>0.4733698214602261</v>
      </c>
      <c r="H19" s="119">
        <f t="shared" si="0"/>
        <v>-58.813211845102487</v>
      </c>
      <c r="I19" s="121">
        <f t="shared" si="1"/>
        <v>-3098.2799999999988</v>
      </c>
    </row>
    <row r="20" spans="1:9" x14ac:dyDescent="0.25">
      <c r="A20" s="88">
        <v>17</v>
      </c>
      <c r="B20" s="122">
        <v>50401</v>
      </c>
      <c r="C20" s="123" t="s">
        <v>22</v>
      </c>
      <c r="D20" s="118">
        <v>0</v>
      </c>
      <c r="E20" s="119">
        <f>D20*100/D33</f>
        <v>0</v>
      </c>
      <c r="F20" s="118">
        <v>0</v>
      </c>
      <c r="G20" s="119">
        <f>F20*100/F33</f>
        <v>0</v>
      </c>
      <c r="H20" s="119" t="e">
        <f t="shared" si="0"/>
        <v>#DIV/0!</v>
      </c>
      <c r="I20" s="121">
        <f t="shared" si="1"/>
        <v>0</v>
      </c>
    </row>
    <row r="21" spans="1:9" x14ac:dyDescent="0.25">
      <c r="A21" s="88">
        <v>18</v>
      </c>
      <c r="B21" s="122">
        <v>50403</v>
      </c>
      <c r="C21" s="123" t="s">
        <v>23</v>
      </c>
      <c r="D21" s="118">
        <v>0</v>
      </c>
      <c r="E21" s="119">
        <f>D21*100/D33</f>
        <v>0</v>
      </c>
      <c r="F21" s="118">
        <v>0</v>
      </c>
      <c r="G21" s="119">
        <f>F21*100/F33</f>
        <v>0</v>
      </c>
      <c r="H21" s="119" t="e">
        <f t="shared" si="0"/>
        <v>#DIV/0!</v>
      </c>
      <c r="I21" s="121">
        <f t="shared" si="1"/>
        <v>0</v>
      </c>
    </row>
    <row r="22" spans="1:9" x14ac:dyDescent="0.25">
      <c r="A22" s="88">
        <v>19</v>
      </c>
      <c r="B22" s="122">
        <v>50405</v>
      </c>
      <c r="C22" s="123" t="s">
        <v>24</v>
      </c>
      <c r="D22" s="118">
        <v>22912</v>
      </c>
      <c r="E22" s="119">
        <f>D22*100/D33</f>
        <v>1.1164594047232588</v>
      </c>
      <c r="F22" s="118">
        <v>9707.85</v>
      </c>
      <c r="G22" s="119">
        <f>F22*100/F33</f>
        <v>0.54927676592973895</v>
      </c>
      <c r="H22" s="119">
        <f t="shared" si="0"/>
        <v>57.629844622905026</v>
      </c>
      <c r="I22" s="121">
        <f t="shared" si="1"/>
        <v>13204.15</v>
      </c>
    </row>
    <row r="23" spans="1:9" x14ac:dyDescent="0.25">
      <c r="A23" s="88">
        <v>20</v>
      </c>
      <c r="B23" s="122">
        <v>50407</v>
      </c>
      <c r="C23" s="123" t="s">
        <v>25</v>
      </c>
      <c r="D23" s="118">
        <v>2908</v>
      </c>
      <c r="E23" s="119">
        <f>D23*100/D33</f>
        <v>0.14170146425171248</v>
      </c>
      <c r="F23" s="118">
        <v>7625</v>
      </c>
      <c r="G23" s="119">
        <f>F23*100/F33</f>
        <v>0.43142769410469461</v>
      </c>
      <c r="H23" s="119">
        <f t="shared" si="0"/>
        <v>-162.20770288858321</v>
      </c>
      <c r="I23" s="121">
        <f t="shared" si="1"/>
        <v>-4717</v>
      </c>
    </row>
    <row r="24" spans="1:9" x14ac:dyDescent="0.25">
      <c r="A24" s="88">
        <v>21</v>
      </c>
      <c r="B24" s="122">
        <v>50408</v>
      </c>
      <c r="C24" s="123" t="s">
        <v>26</v>
      </c>
      <c r="D24" s="118">
        <v>10034.540000000001</v>
      </c>
      <c r="E24" s="119">
        <f>D24*100/D33</f>
        <v>0.48896458428211109</v>
      </c>
      <c r="F24" s="118">
        <v>10553.37</v>
      </c>
      <c r="G24" s="119">
        <f>F24*100/F33</f>
        <v>0.59711686349293913</v>
      </c>
      <c r="H24" s="119">
        <f t="shared" si="0"/>
        <v>-5.1704412957644283</v>
      </c>
      <c r="I24" s="121">
        <f t="shared" si="1"/>
        <v>-518.82999999999993</v>
      </c>
    </row>
    <row r="25" spans="1:9" x14ac:dyDescent="0.25">
      <c r="A25" s="88">
        <v>22</v>
      </c>
      <c r="B25" s="122">
        <v>50409</v>
      </c>
      <c r="C25" s="88" t="s">
        <v>127</v>
      </c>
      <c r="D25" s="118">
        <v>39717</v>
      </c>
      <c r="E25" s="119">
        <f>D25*100/D33</f>
        <v>1.9353359888876425</v>
      </c>
      <c r="F25" s="118">
        <v>35082</v>
      </c>
      <c r="G25" s="119">
        <f>F25*100/F33</f>
        <v>1.9849634576499537</v>
      </c>
      <c r="H25" s="119">
        <f t="shared" si="0"/>
        <v>11.670065714933152</v>
      </c>
      <c r="I25" s="121">
        <f t="shared" si="1"/>
        <v>4635</v>
      </c>
    </row>
    <row r="26" spans="1:9" x14ac:dyDescent="0.25">
      <c r="A26" s="88">
        <v>23</v>
      </c>
      <c r="B26" s="122">
        <v>50409</v>
      </c>
      <c r="C26" s="88" t="s">
        <v>128</v>
      </c>
      <c r="D26" s="118">
        <v>23863</v>
      </c>
      <c r="E26" s="119">
        <f>D26*100/D33</f>
        <v>1.1627998766982857</v>
      </c>
      <c r="F26" s="118">
        <v>24878.3</v>
      </c>
      <c r="G26" s="119">
        <f>F26*100/F33</f>
        <v>1.4076311609501408</v>
      </c>
      <c r="H26" s="119">
        <f t="shared" si="0"/>
        <v>-4.2547039349620723</v>
      </c>
      <c r="I26" s="121">
        <f t="shared" si="1"/>
        <v>-1015.2999999999993</v>
      </c>
    </row>
    <row r="27" spans="1:9" x14ac:dyDescent="0.25">
      <c r="A27" s="88">
        <v>24</v>
      </c>
      <c r="B27" s="122">
        <v>50409</v>
      </c>
      <c r="C27" s="88" t="s">
        <v>129</v>
      </c>
      <c r="D27" s="118">
        <v>50040</v>
      </c>
      <c r="E27" s="119">
        <f>D27*100/D33</f>
        <v>2.4383566957206644</v>
      </c>
      <c r="F27" s="118">
        <v>58321.7</v>
      </c>
      <c r="G27" s="119">
        <f>F27*100/F33</f>
        <v>3.2998815143955107</v>
      </c>
      <c r="H27" s="119">
        <f t="shared" si="0"/>
        <v>-16.550159872102313</v>
      </c>
      <c r="I27" s="121">
        <f t="shared" si="1"/>
        <v>-8281.6999999999971</v>
      </c>
    </row>
    <row r="28" spans="1:9" x14ac:dyDescent="0.25">
      <c r="A28" s="88">
        <v>25</v>
      </c>
      <c r="B28" s="122">
        <v>50409</v>
      </c>
      <c r="C28" s="123" t="s">
        <v>42</v>
      </c>
      <c r="D28" s="118">
        <v>432.5</v>
      </c>
      <c r="E28" s="119">
        <f>D28*100/D33</f>
        <v>2.1074925477601668E-2</v>
      </c>
      <c r="F28" s="118">
        <v>22</v>
      </c>
      <c r="G28" s="119">
        <f>F28*100/F33</f>
        <v>1.244774986269283E-3</v>
      </c>
      <c r="H28" s="119">
        <f t="shared" si="0"/>
        <v>94.913294797687868</v>
      </c>
      <c r="I28" s="121">
        <f t="shared" si="1"/>
        <v>410.5</v>
      </c>
    </row>
    <row r="29" spans="1:9" x14ac:dyDescent="0.25">
      <c r="A29" s="88">
        <v>26</v>
      </c>
      <c r="B29" s="122">
        <v>50504</v>
      </c>
      <c r="C29" s="123" t="s">
        <v>27</v>
      </c>
      <c r="D29" s="118">
        <v>51085</v>
      </c>
      <c r="E29" s="119">
        <f>D29*100/D33</f>
        <v>2.4892776139266615</v>
      </c>
      <c r="F29" s="118">
        <v>59322.33</v>
      </c>
      <c r="G29" s="119">
        <f>F29*100/F33</f>
        <v>3.3564978414187214</v>
      </c>
      <c r="H29" s="119">
        <f t="shared" si="0"/>
        <v>-16.124752862875603</v>
      </c>
      <c r="I29" s="121">
        <f t="shared" si="1"/>
        <v>-8237.3300000000017</v>
      </c>
    </row>
    <row r="30" spans="1:9" x14ac:dyDescent="0.25">
      <c r="A30" s="129">
        <v>27</v>
      </c>
      <c r="B30" s="130"/>
      <c r="C30" s="129" t="s">
        <v>48</v>
      </c>
      <c r="D30" s="118">
        <v>628425</v>
      </c>
      <c r="E30" s="131">
        <f>D30*100/D33</f>
        <v>30.621988539333703</v>
      </c>
      <c r="F30" s="118">
        <v>461484</v>
      </c>
      <c r="G30" s="131">
        <f>F30*100/F33</f>
        <v>26.111079080158806</v>
      </c>
      <c r="H30" s="131">
        <f t="shared" si="0"/>
        <v>26.564983888292158</v>
      </c>
      <c r="I30" s="132">
        <f t="shared" si="1"/>
        <v>166941</v>
      </c>
    </row>
    <row r="31" spans="1:9" x14ac:dyDescent="0.25">
      <c r="A31" s="129">
        <v>29</v>
      </c>
      <c r="B31" s="130"/>
      <c r="C31" s="129" t="s">
        <v>55</v>
      </c>
      <c r="D31" s="118">
        <v>15555</v>
      </c>
      <c r="E31" s="131">
        <f>D31*100/D33</f>
        <v>0.75796639492276052</v>
      </c>
      <c r="F31" s="118">
        <v>17115</v>
      </c>
      <c r="G31" s="131">
        <f>F31*100/F33</f>
        <v>0.96837835863630806</v>
      </c>
      <c r="H31" s="131">
        <f t="shared" si="0"/>
        <v>-10.028929604628736</v>
      </c>
      <c r="I31" s="132">
        <f t="shared" si="1"/>
        <v>-1560</v>
      </c>
    </row>
    <row r="32" spans="1:9" x14ac:dyDescent="0.25">
      <c r="A32" s="129"/>
      <c r="B32" s="130"/>
      <c r="C32" s="129"/>
      <c r="D32" s="118"/>
      <c r="E32" s="131"/>
      <c r="F32" s="118"/>
      <c r="G32" s="131"/>
      <c r="H32" s="131" t="e">
        <f t="shared" si="0"/>
        <v>#DIV/0!</v>
      </c>
      <c r="I32" s="132"/>
    </row>
    <row r="33" spans="1:10" ht="22.5" customHeight="1" x14ac:dyDescent="0.25">
      <c r="A33" s="129"/>
      <c r="B33" s="130"/>
      <c r="C33" s="133" t="s">
        <v>28</v>
      </c>
      <c r="D33" s="134">
        <f>SUM(D4:D32)</f>
        <v>2052201.8</v>
      </c>
      <c r="E33" s="135">
        <f>SUM(E4:E32)</f>
        <v>100</v>
      </c>
      <c r="F33" s="134">
        <f>SUM(F4:F32)</f>
        <v>1767387.7000000004</v>
      </c>
      <c r="G33" s="135">
        <f>SUM(G4:G32)</f>
        <v>99.999999999999972</v>
      </c>
      <c r="H33" s="131">
        <f>(D33-F33)*100/D33</f>
        <v>13.878464583746084</v>
      </c>
      <c r="I33" s="132">
        <f>D33-F33</f>
        <v>284814.09999999963</v>
      </c>
      <c r="J33" s="111"/>
    </row>
    <row r="34" spans="1:10" ht="14.1" customHeight="1" x14ac:dyDescent="0.25">
      <c r="A34" s="137" t="s">
        <v>130</v>
      </c>
      <c r="B34" s="137"/>
      <c r="C34" s="137"/>
      <c r="D34" s="137"/>
      <c r="E34" s="137"/>
      <c r="F34" s="137"/>
      <c r="G34" s="137"/>
      <c r="H34" s="137"/>
      <c r="I34" s="137"/>
    </row>
    <row r="35" spans="1:10" ht="12" customHeight="1" x14ac:dyDescent="0.25">
      <c r="A35" s="48"/>
      <c r="B35" s="48"/>
      <c r="C35" s="48"/>
      <c r="D35" s="48"/>
      <c r="E35" s="48"/>
      <c r="F35" s="48"/>
      <c r="G35" s="48"/>
      <c r="H35" s="48"/>
      <c r="I35" s="48"/>
    </row>
    <row r="36" spans="1:10" ht="17.25" customHeight="1" x14ac:dyDescent="0.25">
      <c r="A36" s="28"/>
      <c r="B36" s="28"/>
      <c r="C36" s="144"/>
      <c r="D36" s="144"/>
      <c r="E36" s="28"/>
      <c r="F36" s="28"/>
      <c r="G36" s="28"/>
      <c r="H36" s="28"/>
      <c r="I36" s="56"/>
    </row>
    <row r="37" spans="1:10" ht="23.25" x14ac:dyDescent="0.25">
      <c r="C37" s="30" t="s">
        <v>131</v>
      </c>
      <c r="D37" s="145">
        <f>D33</f>
        <v>2052201.8</v>
      </c>
      <c r="E37" s="145"/>
    </row>
    <row r="38" spans="1:10" ht="23.25" x14ac:dyDescent="0.25">
      <c r="C38" s="30" t="s">
        <v>110</v>
      </c>
      <c r="D38" s="145">
        <f>F33</f>
        <v>1767387.7000000004</v>
      </c>
      <c r="E38" s="145"/>
    </row>
    <row r="40" spans="1:10" x14ac:dyDescent="0.25">
      <c r="D40" s="16"/>
    </row>
    <row r="41" spans="1:10" x14ac:dyDescent="0.25">
      <c r="D41" s="16"/>
    </row>
    <row r="42" spans="1:10" x14ac:dyDescent="0.25">
      <c r="D42" s="16"/>
    </row>
    <row r="43" spans="1:10" x14ac:dyDescent="0.25">
      <c r="D43" s="16"/>
    </row>
    <row r="48" spans="1:10" x14ac:dyDescent="0.25">
      <c r="B48" s="138" t="s">
        <v>50</v>
      </c>
      <c r="C48" s="138"/>
      <c r="D48" s="138"/>
      <c r="E48" s="138"/>
      <c r="F48" s="138"/>
    </row>
  </sheetData>
  <mergeCells count="6">
    <mergeCell ref="A1:I1"/>
    <mergeCell ref="A34:I34"/>
    <mergeCell ref="B48:F48"/>
    <mergeCell ref="C36:D36"/>
    <mergeCell ref="D37:E37"/>
    <mergeCell ref="D38:E38"/>
  </mergeCells>
  <pageMargins left="0.45" right="0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Normal="100" workbookViewId="0">
      <selection activeCell="A2" sqref="A2"/>
    </sheetView>
  </sheetViews>
  <sheetFormatPr defaultRowHeight="15" x14ac:dyDescent="0.25"/>
  <cols>
    <col min="1" max="1" width="3.7109375" customWidth="1"/>
    <col min="2" max="2" width="5.28515625" customWidth="1"/>
    <col min="3" max="3" width="11.5703125" customWidth="1"/>
    <col min="4" max="4" width="8.42578125" customWidth="1"/>
    <col min="5" max="6" width="7.5703125" customWidth="1"/>
    <col min="7" max="7" width="8.28515625" customWidth="1"/>
    <col min="8" max="8" width="7.28515625" customWidth="1"/>
    <col min="9" max="9" width="7.5703125" customWidth="1"/>
    <col min="10" max="10" width="7.42578125" customWidth="1"/>
    <col min="11" max="12" width="8.140625" customWidth="1"/>
    <col min="13" max="13" width="8.28515625" customWidth="1"/>
    <col min="14" max="14" width="7.140625" customWidth="1"/>
    <col min="15" max="15" width="8.7109375" customWidth="1"/>
    <col min="16" max="16" width="8.5703125" customWidth="1"/>
    <col min="17" max="17" width="5.7109375" customWidth="1"/>
  </cols>
  <sheetData>
    <row r="1" spans="1:17" x14ac:dyDescent="0.25">
      <c r="A1" s="69" t="s">
        <v>106</v>
      </c>
      <c r="B1" s="69"/>
      <c r="C1" s="69"/>
      <c r="D1" s="69"/>
      <c r="E1" s="70"/>
      <c r="F1" s="70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19.5" customHeight="1" x14ac:dyDescent="0.25">
      <c r="A2" s="71" t="s">
        <v>13</v>
      </c>
      <c r="B2" s="71" t="s">
        <v>56</v>
      </c>
      <c r="C2" s="71" t="s">
        <v>57</v>
      </c>
      <c r="D2" s="71" t="s">
        <v>58</v>
      </c>
      <c r="E2" s="71" t="s">
        <v>59</v>
      </c>
      <c r="F2" s="71" t="s">
        <v>60</v>
      </c>
      <c r="G2" s="71" t="s">
        <v>61</v>
      </c>
      <c r="H2" s="71" t="s">
        <v>62</v>
      </c>
      <c r="I2" s="71" t="s">
        <v>63</v>
      </c>
      <c r="J2" s="71" t="s">
        <v>64</v>
      </c>
      <c r="K2" s="71" t="s">
        <v>65</v>
      </c>
      <c r="L2" s="71" t="s">
        <v>66</v>
      </c>
      <c r="M2" s="71" t="s">
        <v>111</v>
      </c>
      <c r="N2" s="71" t="s">
        <v>116</v>
      </c>
      <c r="O2" s="71" t="s">
        <v>112</v>
      </c>
      <c r="P2" s="71" t="s">
        <v>107</v>
      </c>
      <c r="Q2" s="71" t="s">
        <v>5</v>
      </c>
    </row>
    <row r="3" spans="1:17" x14ac:dyDescent="0.25">
      <c r="A3" s="71"/>
      <c r="B3" s="71" t="s">
        <v>67</v>
      </c>
      <c r="C3" s="71" t="s">
        <v>68</v>
      </c>
      <c r="D3" s="71" t="s">
        <v>69</v>
      </c>
      <c r="E3" s="71" t="s">
        <v>70</v>
      </c>
      <c r="F3" s="71" t="s">
        <v>71</v>
      </c>
      <c r="G3" s="71" t="s">
        <v>72</v>
      </c>
      <c r="H3" s="71" t="s">
        <v>73</v>
      </c>
      <c r="I3" s="71" t="s">
        <v>74</v>
      </c>
      <c r="J3" s="71" t="s">
        <v>75</v>
      </c>
      <c r="K3" s="71" t="s">
        <v>76</v>
      </c>
      <c r="L3" s="71" t="s">
        <v>77</v>
      </c>
      <c r="M3" s="71" t="s">
        <v>113</v>
      </c>
      <c r="N3" s="71" t="s">
        <v>114</v>
      </c>
      <c r="O3" s="71" t="s">
        <v>115</v>
      </c>
      <c r="P3" s="71"/>
      <c r="Q3" s="71"/>
    </row>
    <row r="4" spans="1:17" x14ac:dyDescent="0.25">
      <c r="A4" s="72">
        <v>1</v>
      </c>
      <c r="B4" s="73">
        <v>40110</v>
      </c>
      <c r="C4" s="72" t="s">
        <v>78</v>
      </c>
      <c r="D4" s="74">
        <v>21009.8</v>
      </c>
      <c r="E4" s="74">
        <v>35901.370000000003</v>
      </c>
      <c r="F4" s="74">
        <v>35956.799999999996</v>
      </c>
      <c r="G4" s="74">
        <v>116507.48</v>
      </c>
      <c r="H4" s="74">
        <v>80527.820000000007</v>
      </c>
      <c r="I4" s="74">
        <v>36731.75</v>
      </c>
      <c r="J4" s="74">
        <v>34430.680000000008</v>
      </c>
      <c r="K4" s="74">
        <v>73420.800000000003</v>
      </c>
      <c r="L4" s="74">
        <v>43815.740000000005</v>
      </c>
      <c r="M4" s="74">
        <v>37374.740000000005</v>
      </c>
      <c r="N4" s="74">
        <v>23561.8</v>
      </c>
      <c r="O4" s="74">
        <v>47468.740000000005</v>
      </c>
      <c r="P4" s="74">
        <f>D4+E4+F4+G4+H4+I4+J4+K4+L4+M4+N4+O4</f>
        <v>586707.52</v>
      </c>
      <c r="Q4" s="74">
        <f>P4*100/P33</f>
        <v>28.589172858146796</v>
      </c>
    </row>
    <row r="5" spans="1:17" x14ac:dyDescent="0.25">
      <c r="A5" s="72">
        <v>2</v>
      </c>
      <c r="B5" s="73">
        <v>50001</v>
      </c>
      <c r="C5" s="72" t="s">
        <v>79</v>
      </c>
      <c r="D5" s="74">
        <v>7775</v>
      </c>
      <c r="E5" s="74">
        <v>5850</v>
      </c>
      <c r="F5" s="74">
        <v>7815</v>
      </c>
      <c r="G5" s="74">
        <v>8515</v>
      </c>
      <c r="H5" s="74">
        <v>8280</v>
      </c>
      <c r="I5" s="74">
        <v>8145</v>
      </c>
      <c r="J5" s="74">
        <v>10335</v>
      </c>
      <c r="K5" s="74">
        <v>9535</v>
      </c>
      <c r="L5" s="74">
        <v>8835</v>
      </c>
      <c r="M5" s="74">
        <v>8790</v>
      </c>
      <c r="N5" s="74">
        <v>7800</v>
      </c>
      <c r="O5" s="74">
        <v>9679.5</v>
      </c>
      <c r="P5" s="74">
        <f t="shared" ref="P5:P32" si="0">D5+E5+F5+G5+H5+I5+J5+K5+L5+M5+N5+O5</f>
        <v>101354.5</v>
      </c>
      <c r="Q5" s="81">
        <f>P5*100/P33</f>
        <v>4.9388174203920876</v>
      </c>
    </row>
    <row r="6" spans="1:17" x14ac:dyDescent="0.25">
      <c r="A6" s="72">
        <v>3</v>
      </c>
      <c r="B6" s="73">
        <v>50009</v>
      </c>
      <c r="C6" s="72" t="s">
        <v>80</v>
      </c>
      <c r="D6" s="74">
        <v>29556.57</v>
      </c>
      <c r="E6" s="74">
        <v>64889.54</v>
      </c>
      <c r="F6" s="74">
        <v>6018.9400000000005</v>
      </c>
      <c r="G6" s="74">
        <v>5952.45</v>
      </c>
      <c r="H6" s="74">
        <v>21566.52</v>
      </c>
      <c r="I6" s="74">
        <v>24853.64</v>
      </c>
      <c r="J6" s="74">
        <v>11857.65</v>
      </c>
      <c r="K6" s="74">
        <v>107670.23</v>
      </c>
      <c r="L6" s="74">
        <v>17149.719999999998</v>
      </c>
      <c r="M6" s="74">
        <v>2495.4</v>
      </c>
      <c r="N6" s="74">
        <v>12530.03</v>
      </c>
      <c r="O6" s="74">
        <v>5285.85</v>
      </c>
      <c r="P6" s="74">
        <f t="shared" si="0"/>
        <v>309826.53999999998</v>
      </c>
      <c r="Q6" s="74">
        <f>P6*100/P33</f>
        <v>15.097274546781899</v>
      </c>
    </row>
    <row r="7" spans="1:17" x14ac:dyDescent="0.25">
      <c r="A7" s="72">
        <v>4</v>
      </c>
      <c r="B7" s="73">
        <v>50013</v>
      </c>
      <c r="C7" s="72" t="s">
        <v>81</v>
      </c>
      <c r="D7" s="74">
        <v>20</v>
      </c>
      <c r="E7" s="74">
        <v>27</v>
      </c>
      <c r="F7" s="74">
        <v>4</v>
      </c>
      <c r="G7" s="74">
        <v>59</v>
      </c>
      <c r="H7" s="74">
        <v>60</v>
      </c>
      <c r="I7" s="74">
        <v>57</v>
      </c>
      <c r="J7" s="74">
        <v>82</v>
      </c>
      <c r="K7" s="74">
        <v>129</v>
      </c>
      <c r="L7" s="74">
        <v>63</v>
      </c>
      <c r="M7" s="74">
        <v>35</v>
      </c>
      <c r="N7" s="74">
        <v>38</v>
      </c>
      <c r="O7" s="74">
        <v>58.5</v>
      </c>
      <c r="P7" s="74">
        <f t="shared" si="0"/>
        <v>632.5</v>
      </c>
      <c r="Q7" s="74">
        <f>P7*100/P33</f>
        <v>3.0820555756261397E-2</v>
      </c>
    </row>
    <row r="8" spans="1:17" x14ac:dyDescent="0.25">
      <c r="A8" s="72">
        <v>5</v>
      </c>
      <c r="B8" s="73">
        <v>50014</v>
      </c>
      <c r="C8" s="72" t="s">
        <v>82</v>
      </c>
      <c r="D8" s="74">
        <v>0</v>
      </c>
      <c r="E8" s="74">
        <v>0</v>
      </c>
      <c r="F8" s="74">
        <v>0</v>
      </c>
      <c r="G8" s="74">
        <v>0</v>
      </c>
      <c r="H8" s="74">
        <v>2</v>
      </c>
      <c r="I8" s="74">
        <v>43</v>
      </c>
      <c r="J8" s="74">
        <v>10</v>
      </c>
      <c r="K8" s="74">
        <v>36</v>
      </c>
      <c r="L8" s="74">
        <v>6</v>
      </c>
      <c r="M8" s="74">
        <v>8</v>
      </c>
      <c r="N8" s="74">
        <v>0</v>
      </c>
      <c r="O8" s="74">
        <v>5</v>
      </c>
      <c r="P8" s="74">
        <f t="shared" si="0"/>
        <v>110</v>
      </c>
      <c r="Q8" s="74">
        <f>P8*100/P33</f>
        <v>5.3600966532628518E-3</v>
      </c>
    </row>
    <row r="9" spans="1:17" x14ac:dyDescent="0.25">
      <c r="A9" s="72">
        <v>6</v>
      </c>
      <c r="B9" s="73">
        <v>50015</v>
      </c>
      <c r="C9" s="72" t="s">
        <v>83</v>
      </c>
      <c r="D9" s="74">
        <v>6</v>
      </c>
      <c r="E9" s="74">
        <v>128</v>
      </c>
      <c r="F9" s="74">
        <v>9</v>
      </c>
      <c r="G9" s="74">
        <v>40</v>
      </c>
      <c r="H9" s="74">
        <v>232</v>
      </c>
      <c r="I9" s="74">
        <v>57</v>
      </c>
      <c r="J9" s="74">
        <v>197</v>
      </c>
      <c r="K9" s="74">
        <v>385</v>
      </c>
      <c r="L9" s="74">
        <v>426</v>
      </c>
      <c r="M9" s="74">
        <v>310</v>
      </c>
      <c r="N9" s="74">
        <v>16</v>
      </c>
      <c r="O9" s="74">
        <v>251.5</v>
      </c>
      <c r="P9" s="74">
        <f t="shared" si="0"/>
        <v>2057.5</v>
      </c>
      <c r="Q9" s="74">
        <f>P9*100/P33</f>
        <v>0.10025817149171197</v>
      </c>
    </row>
    <row r="10" spans="1:17" x14ac:dyDescent="0.25">
      <c r="A10" s="72">
        <v>7</v>
      </c>
      <c r="B10" s="73">
        <v>50016</v>
      </c>
      <c r="C10" s="72" t="s">
        <v>84</v>
      </c>
      <c r="D10" s="74">
        <v>2226</v>
      </c>
      <c r="E10" s="74">
        <v>2149</v>
      </c>
      <c r="F10" s="74">
        <v>2054</v>
      </c>
      <c r="G10" s="74">
        <v>3725</v>
      </c>
      <c r="H10" s="74">
        <v>2153</v>
      </c>
      <c r="I10" s="74">
        <v>3591</v>
      </c>
      <c r="J10" s="74">
        <v>4119</v>
      </c>
      <c r="K10" s="74">
        <v>4922</v>
      </c>
      <c r="L10" s="74">
        <v>4347</v>
      </c>
      <c r="M10" s="74">
        <v>3664</v>
      </c>
      <c r="N10" s="74">
        <v>2585</v>
      </c>
      <c r="O10" s="74">
        <v>2956</v>
      </c>
      <c r="P10" s="74">
        <f t="shared" si="0"/>
        <v>38491</v>
      </c>
      <c r="Q10" s="74">
        <f>P10*100/P33</f>
        <v>1.8755952752794582</v>
      </c>
    </row>
    <row r="11" spans="1:17" x14ac:dyDescent="0.25">
      <c r="A11" s="72">
        <v>8</v>
      </c>
      <c r="B11" s="73">
        <v>50017</v>
      </c>
      <c r="C11" s="72" t="s">
        <v>85</v>
      </c>
      <c r="D11" s="74">
        <v>741</v>
      </c>
      <c r="E11" s="74">
        <v>928</v>
      </c>
      <c r="F11" s="74">
        <v>360</v>
      </c>
      <c r="G11" s="74">
        <v>500</v>
      </c>
      <c r="H11" s="74">
        <v>699</v>
      </c>
      <c r="I11" s="74">
        <v>500</v>
      </c>
      <c r="J11" s="74">
        <v>560</v>
      </c>
      <c r="K11" s="74">
        <v>1682</v>
      </c>
      <c r="L11" s="74">
        <v>1181</v>
      </c>
      <c r="M11" s="74">
        <v>77365.77</v>
      </c>
      <c r="N11" s="74">
        <v>600</v>
      </c>
      <c r="O11" s="74">
        <v>1338</v>
      </c>
      <c r="P11" s="74">
        <f t="shared" si="0"/>
        <v>86454.77</v>
      </c>
      <c r="Q11" s="80">
        <f>P11*100/P33</f>
        <v>4.2127811212328146</v>
      </c>
    </row>
    <row r="12" spans="1:17" x14ac:dyDescent="0.25">
      <c r="A12" s="72">
        <v>9</v>
      </c>
      <c r="B12" s="73">
        <v>50019</v>
      </c>
      <c r="C12" s="72" t="s">
        <v>86</v>
      </c>
      <c r="D12" s="74">
        <v>303.7</v>
      </c>
      <c r="E12" s="74">
        <v>317.90000000000003</v>
      </c>
      <c r="F12" s="74">
        <v>255.6</v>
      </c>
      <c r="G12" s="74">
        <v>166</v>
      </c>
      <c r="H12" s="74">
        <v>91.299999999999983</v>
      </c>
      <c r="I12" s="74">
        <v>70.599999999999994</v>
      </c>
      <c r="J12" s="74">
        <v>71.5</v>
      </c>
      <c r="K12" s="74">
        <v>334.1</v>
      </c>
      <c r="L12" s="74">
        <v>156.4</v>
      </c>
      <c r="M12" s="74">
        <v>579.79999999999995</v>
      </c>
      <c r="N12" s="74">
        <v>368.8</v>
      </c>
      <c r="O12" s="74">
        <v>280.8</v>
      </c>
      <c r="P12" s="74">
        <f t="shared" si="0"/>
        <v>2996.5</v>
      </c>
      <c r="Q12" s="74">
        <f>P12*100/P33</f>
        <v>0.1460139056500194</v>
      </c>
    </row>
    <row r="13" spans="1:17" x14ac:dyDescent="0.25">
      <c r="A13" s="72">
        <v>10</v>
      </c>
      <c r="B13" s="73">
        <v>50024</v>
      </c>
      <c r="C13" s="72" t="s">
        <v>87</v>
      </c>
      <c r="D13" s="74">
        <v>105</v>
      </c>
      <c r="E13" s="74">
        <v>60</v>
      </c>
      <c r="F13" s="74">
        <v>90</v>
      </c>
      <c r="G13" s="74">
        <v>255</v>
      </c>
      <c r="H13" s="74">
        <v>150</v>
      </c>
      <c r="I13" s="74">
        <v>150</v>
      </c>
      <c r="J13" s="74">
        <v>195</v>
      </c>
      <c r="K13" s="74">
        <v>120</v>
      </c>
      <c r="L13" s="74">
        <v>285</v>
      </c>
      <c r="M13" s="74">
        <v>185</v>
      </c>
      <c r="N13" s="74">
        <v>150</v>
      </c>
      <c r="O13" s="74">
        <v>227</v>
      </c>
      <c r="P13" s="74">
        <f t="shared" si="0"/>
        <v>1972</v>
      </c>
      <c r="Q13" s="74">
        <f>P13*100/P33</f>
        <v>9.6091914547584936E-2</v>
      </c>
    </row>
    <row r="14" spans="1:17" x14ac:dyDescent="0.25">
      <c r="A14" s="72">
        <v>11</v>
      </c>
      <c r="B14" s="73">
        <v>50026</v>
      </c>
      <c r="C14" s="72" t="s">
        <v>88</v>
      </c>
      <c r="D14" s="74">
        <v>970.54000000000008</v>
      </c>
      <c r="E14" s="74">
        <v>1001.2</v>
      </c>
      <c r="F14" s="74">
        <v>160.80000000000001</v>
      </c>
      <c r="G14" s="74">
        <v>0</v>
      </c>
      <c r="H14" s="74">
        <v>0</v>
      </c>
      <c r="I14" s="74">
        <v>4716.3900000000003</v>
      </c>
      <c r="J14" s="74">
        <v>0</v>
      </c>
      <c r="K14" s="74">
        <v>1275.8</v>
      </c>
      <c r="L14" s="74">
        <v>0</v>
      </c>
      <c r="M14" s="74">
        <v>433</v>
      </c>
      <c r="N14" s="74">
        <v>0</v>
      </c>
      <c r="O14" s="74">
        <v>0</v>
      </c>
      <c r="P14" s="74">
        <f t="shared" si="0"/>
        <v>8557.73</v>
      </c>
      <c r="Q14" s="74">
        <f>P14*100/P33</f>
        <v>0.41700236302297367</v>
      </c>
    </row>
    <row r="15" spans="1:17" x14ac:dyDescent="0.25">
      <c r="A15" s="72">
        <v>12</v>
      </c>
      <c r="B15" s="73">
        <v>50029</v>
      </c>
      <c r="C15" s="72" t="s">
        <v>89</v>
      </c>
      <c r="D15" s="74">
        <v>3320</v>
      </c>
      <c r="E15" s="74">
        <v>1580</v>
      </c>
      <c r="F15" s="74">
        <v>4800</v>
      </c>
      <c r="G15" s="74">
        <v>10190</v>
      </c>
      <c r="H15" s="74">
        <v>4010</v>
      </c>
      <c r="I15" s="74">
        <v>2770</v>
      </c>
      <c r="J15" s="74">
        <v>1994</v>
      </c>
      <c r="K15" s="74">
        <v>990</v>
      </c>
      <c r="L15" s="74">
        <v>2520</v>
      </c>
      <c r="M15" s="74">
        <v>985</v>
      </c>
      <c r="N15" s="74">
        <v>1790</v>
      </c>
      <c r="O15" s="74">
        <v>5455</v>
      </c>
      <c r="P15" s="74">
        <f t="shared" si="0"/>
        <v>40404</v>
      </c>
      <c r="Q15" s="74">
        <f>P15*100/P33</f>
        <v>1.9688122288948386</v>
      </c>
    </row>
    <row r="16" spans="1:17" x14ac:dyDescent="0.25">
      <c r="A16" s="72">
        <v>13</v>
      </c>
      <c r="B16" s="73">
        <v>50032</v>
      </c>
      <c r="C16" s="72" t="s">
        <v>90</v>
      </c>
      <c r="D16" s="74">
        <v>950</v>
      </c>
      <c r="E16" s="74">
        <v>1067</v>
      </c>
      <c r="F16" s="74">
        <v>950</v>
      </c>
      <c r="G16" s="74">
        <v>1073</v>
      </c>
      <c r="H16" s="74">
        <v>1211</v>
      </c>
      <c r="I16" s="74">
        <v>997</v>
      </c>
      <c r="J16" s="74">
        <v>1193</v>
      </c>
      <c r="K16" s="74">
        <v>1718</v>
      </c>
      <c r="L16" s="74">
        <v>1439</v>
      </c>
      <c r="M16" s="74">
        <v>1454</v>
      </c>
      <c r="N16" s="74">
        <v>970</v>
      </c>
      <c r="O16" s="74">
        <v>1664</v>
      </c>
      <c r="P16" s="74">
        <f t="shared" si="0"/>
        <v>14686</v>
      </c>
      <c r="Q16" s="74">
        <f>P16*100/P33</f>
        <v>0.71562163136198398</v>
      </c>
    </row>
    <row r="17" spans="1:17" x14ac:dyDescent="0.25">
      <c r="A17" s="72">
        <v>14</v>
      </c>
      <c r="B17" s="73">
        <v>50103</v>
      </c>
      <c r="C17" s="72" t="s">
        <v>91</v>
      </c>
      <c r="D17" s="74">
        <v>300</v>
      </c>
      <c r="E17" s="74">
        <v>0</v>
      </c>
      <c r="F17" s="74">
        <v>500</v>
      </c>
      <c r="G17" s="74">
        <v>434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f t="shared" si="0"/>
        <v>1234</v>
      </c>
      <c r="Q17" s="74">
        <f>P17*100/P33</f>
        <v>6.0130538819330531E-2</v>
      </c>
    </row>
    <row r="18" spans="1:17" x14ac:dyDescent="0.25">
      <c r="A18" s="72">
        <v>15</v>
      </c>
      <c r="B18" s="73">
        <v>50104</v>
      </c>
      <c r="C18" s="72" t="s">
        <v>92</v>
      </c>
      <c r="D18" s="74">
        <v>1000</v>
      </c>
      <c r="E18" s="74">
        <v>0</v>
      </c>
      <c r="F18" s="74">
        <v>297.2</v>
      </c>
      <c r="G18" s="74">
        <v>610</v>
      </c>
      <c r="H18" s="74">
        <v>260</v>
      </c>
      <c r="I18" s="74">
        <v>210</v>
      </c>
      <c r="J18" s="74">
        <v>240</v>
      </c>
      <c r="K18" s="74">
        <v>1190</v>
      </c>
      <c r="L18" s="74">
        <v>1390</v>
      </c>
      <c r="M18" s="74">
        <v>30</v>
      </c>
      <c r="N18" s="74">
        <v>0</v>
      </c>
      <c r="O18" s="74">
        <v>1250</v>
      </c>
      <c r="P18" s="74">
        <f t="shared" si="0"/>
        <v>6477.2</v>
      </c>
      <c r="Q18" s="74">
        <f>P18*100/P33</f>
        <v>0.31562198220467402</v>
      </c>
    </row>
    <row r="19" spans="1:17" x14ac:dyDescent="0.25">
      <c r="A19" s="72">
        <v>16</v>
      </c>
      <c r="B19" s="73">
        <v>50205</v>
      </c>
      <c r="C19" s="72" t="s">
        <v>93</v>
      </c>
      <c r="D19" s="74">
        <v>361</v>
      </c>
      <c r="E19" s="74">
        <v>86</v>
      </c>
      <c r="F19" s="74">
        <v>676.5</v>
      </c>
      <c r="G19" s="74">
        <v>237</v>
      </c>
      <c r="H19" s="74">
        <v>564</v>
      </c>
      <c r="I19" s="74">
        <v>1147</v>
      </c>
      <c r="J19" s="74">
        <v>249</v>
      </c>
      <c r="K19" s="74">
        <v>280</v>
      </c>
      <c r="L19" s="74">
        <v>129</v>
      </c>
      <c r="M19" s="74">
        <v>55</v>
      </c>
      <c r="N19" s="74">
        <v>102.5</v>
      </c>
      <c r="O19" s="74">
        <v>1381</v>
      </c>
      <c r="P19" s="74">
        <f t="shared" si="0"/>
        <v>5268</v>
      </c>
      <c r="Q19" s="74">
        <f>P19*100/P33</f>
        <v>0.2566999015398973</v>
      </c>
    </row>
    <row r="20" spans="1:17" x14ac:dyDescent="0.25">
      <c r="A20" s="72">
        <v>17</v>
      </c>
      <c r="B20" s="73">
        <v>50401</v>
      </c>
      <c r="C20" s="72" t="s">
        <v>94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f t="shared" si="0"/>
        <v>0</v>
      </c>
      <c r="Q20" s="74">
        <f>P20*100/P33</f>
        <v>0</v>
      </c>
    </row>
    <row r="21" spans="1:17" x14ac:dyDescent="0.25">
      <c r="A21" s="72">
        <v>18</v>
      </c>
      <c r="B21" s="73">
        <v>50403</v>
      </c>
      <c r="C21" s="72" t="s">
        <v>95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f t="shared" si="0"/>
        <v>0</v>
      </c>
      <c r="Q21" s="74">
        <f>P21*100/P33</f>
        <v>0</v>
      </c>
    </row>
    <row r="22" spans="1:17" x14ac:dyDescent="0.25">
      <c r="A22" s="72">
        <v>19</v>
      </c>
      <c r="B22" s="73">
        <v>50405</v>
      </c>
      <c r="C22" s="72" t="s">
        <v>96</v>
      </c>
      <c r="D22" s="74">
        <v>4600</v>
      </c>
      <c r="E22" s="74">
        <v>0</v>
      </c>
      <c r="F22" s="74">
        <v>407.7</v>
      </c>
      <c r="G22" s="74">
        <v>11178.2</v>
      </c>
      <c r="H22" s="74">
        <v>1285</v>
      </c>
      <c r="I22" s="74">
        <v>1582.1</v>
      </c>
      <c r="J22" s="74">
        <v>1903</v>
      </c>
      <c r="K22" s="74">
        <v>1381</v>
      </c>
      <c r="L22" s="74">
        <v>375</v>
      </c>
      <c r="M22" s="74">
        <v>0</v>
      </c>
      <c r="N22" s="74">
        <v>0</v>
      </c>
      <c r="O22" s="74">
        <v>200</v>
      </c>
      <c r="P22" s="74">
        <f t="shared" si="0"/>
        <v>22912</v>
      </c>
      <c r="Q22" s="74">
        <f>P22*100/P33</f>
        <v>1.1164594047232588</v>
      </c>
    </row>
    <row r="23" spans="1:17" x14ac:dyDescent="0.25">
      <c r="A23" s="72">
        <v>20</v>
      </c>
      <c r="B23" s="73">
        <v>50406</v>
      </c>
      <c r="C23" s="72" t="s">
        <v>97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/>
      <c r="J23" s="74"/>
      <c r="K23" s="74">
        <v>0</v>
      </c>
      <c r="L23" s="74">
        <v>0</v>
      </c>
      <c r="M23" s="74">
        <v>0</v>
      </c>
      <c r="N23" s="74">
        <v>0</v>
      </c>
      <c r="O23" s="74"/>
      <c r="P23" s="74">
        <f t="shared" si="0"/>
        <v>0</v>
      </c>
      <c r="Q23" s="74">
        <f>P23*100/P33</f>
        <v>0</v>
      </c>
    </row>
    <row r="24" spans="1:17" x14ac:dyDescent="0.25">
      <c r="A24" s="72">
        <v>21</v>
      </c>
      <c r="B24" s="73">
        <v>50407</v>
      </c>
      <c r="C24" s="72" t="s">
        <v>98</v>
      </c>
      <c r="D24" s="74">
        <v>91</v>
      </c>
      <c r="E24" s="74">
        <v>250</v>
      </c>
      <c r="F24" s="74">
        <v>100</v>
      </c>
      <c r="G24" s="74">
        <v>91</v>
      </c>
      <c r="H24" s="74">
        <v>391</v>
      </c>
      <c r="I24" s="74">
        <v>91</v>
      </c>
      <c r="J24" s="74">
        <v>730</v>
      </c>
      <c r="K24" s="74">
        <v>200</v>
      </c>
      <c r="L24" s="74">
        <v>0</v>
      </c>
      <c r="M24" s="74">
        <v>182</v>
      </c>
      <c r="N24" s="74">
        <v>0</v>
      </c>
      <c r="O24" s="74">
        <v>782</v>
      </c>
      <c r="P24" s="74">
        <f t="shared" si="0"/>
        <v>2908</v>
      </c>
      <c r="Q24" s="74">
        <f>P24*100/P33</f>
        <v>0.14170146425171248</v>
      </c>
    </row>
    <row r="25" spans="1:17" x14ac:dyDescent="0.25">
      <c r="A25" s="72">
        <v>22</v>
      </c>
      <c r="B25" s="73">
        <v>50408</v>
      </c>
      <c r="C25" s="72" t="s">
        <v>99</v>
      </c>
      <c r="D25" s="74">
        <v>816.72</v>
      </c>
      <c r="E25" s="74">
        <v>730.82</v>
      </c>
      <c r="F25" s="74">
        <v>503.82</v>
      </c>
      <c r="G25" s="74">
        <v>438.83</v>
      </c>
      <c r="H25" s="74">
        <v>610.88</v>
      </c>
      <c r="I25" s="74">
        <v>944.18999999999994</v>
      </c>
      <c r="J25" s="74">
        <v>649.34999999999991</v>
      </c>
      <c r="K25" s="74">
        <v>897.21</v>
      </c>
      <c r="L25" s="74">
        <v>2351.25</v>
      </c>
      <c r="M25" s="74">
        <v>496.9</v>
      </c>
      <c r="N25" s="74">
        <v>612</v>
      </c>
      <c r="O25" s="74">
        <v>982.57</v>
      </c>
      <c r="P25" s="74">
        <f t="shared" si="0"/>
        <v>10034.540000000001</v>
      </c>
      <c r="Q25" s="74">
        <f>P25*100/P33</f>
        <v>0.48896458428211109</v>
      </c>
    </row>
    <row r="26" spans="1:17" x14ac:dyDescent="0.25">
      <c r="A26" s="72">
        <v>23</v>
      </c>
      <c r="B26" s="73">
        <v>50409</v>
      </c>
      <c r="C26" s="72" t="s">
        <v>100</v>
      </c>
      <c r="D26" s="74">
        <v>3630</v>
      </c>
      <c r="E26" s="74">
        <v>3410</v>
      </c>
      <c r="F26" s="74">
        <v>2766</v>
      </c>
      <c r="G26" s="74">
        <v>3296</v>
      </c>
      <c r="H26" s="74">
        <v>2740</v>
      </c>
      <c r="I26" s="74">
        <v>2647</v>
      </c>
      <c r="J26" s="74">
        <v>2991</v>
      </c>
      <c r="K26" s="74">
        <v>3938</v>
      </c>
      <c r="L26" s="74">
        <v>3590</v>
      </c>
      <c r="M26" s="74">
        <v>3506</v>
      </c>
      <c r="N26" s="74">
        <v>2890</v>
      </c>
      <c r="O26" s="74">
        <v>4313</v>
      </c>
      <c r="P26" s="74">
        <f t="shared" si="0"/>
        <v>39717</v>
      </c>
      <c r="Q26" s="74">
        <f>P26*100/P33</f>
        <v>1.9353359888876425</v>
      </c>
    </row>
    <row r="27" spans="1:17" x14ac:dyDescent="0.25">
      <c r="A27" s="72">
        <v>24</v>
      </c>
      <c r="B27" s="73">
        <v>50409</v>
      </c>
      <c r="C27" s="72" t="s">
        <v>101</v>
      </c>
      <c r="D27" s="74">
        <v>2374</v>
      </c>
      <c r="E27" s="74">
        <v>2223</v>
      </c>
      <c r="F27" s="74">
        <v>2313</v>
      </c>
      <c r="G27" s="74">
        <v>2343</v>
      </c>
      <c r="H27" s="74">
        <v>2313</v>
      </c>
      <c r="I27" s="74">
        <v>2082</v>
      </c>
      <c r="J27" s="74">
        <v>861</v>
      </c>
      <c r="K27" s="74">
        <v>0</v>
      </c>
      <c r="L27" s="74">
        <v>2304</v>
      </c>
      <c r="M27" s="74">
        <v>2424</v>
      </c>
      <c r="N27" s="74">
        <v>2253</v>
      </c>
      <c r="O27" s="74">
        <v>2373</v>
      </c>
      <c r="P27" s="74">
        <f t="shared" si="0"/>
        <v>23863</v>
      </c>
      <c r="Q27" s="74">
        <f>P27*100/P33</f>
        <v>1.1627998766982857</v>
      </c>
    </row>
    <row r="28" spans="1:17" x14ac:dyDescent="0.25">
      <c r="A28" s="72">
        <v>25</v>
      </c>
      <c r="B28" s="73">
        <v>50409</v>
      </c>
      <c r="C28" s="72" t="s">
        <v>117</v>
      </c>
      <c r="D28" s="74">
        <v>1470</v>
      </c>
      <c r="E28" s="74">
        <v>14053</v>
      </c>
      <c r="F28" s="74">
        <v>1587</v>
      </c>
      <c r="G28" s="74">
        <v>1650</v>
      </c>
      <c r="H28" s="74">
        <v>2590</v>
      </c>
      <c r="I28" s="74">
        <v>2970</v>
      </c>
      <c r="J28" s="74">
        <v>0</v>
      </c>
      <c r="K28" s="74">
        <v>510</v>
      </c>
      <c r="L28" s="74">
        <v>15351</v>
      </c>
      <c r="M28" s="74">
        <v>3520</v>
      </c>
      <c r="N28" s="74">
        <v>3110</v>
      </c>
      <c r="O28" s="74">
        <v>3229</v>
      </c>
      <c r="P28" s="74">
        <f t="shared" si="0"/>
        <v>50040</v>
      </c>
      <c r="Q28" s="74">
        <f>P28*100/P33</f>
        <v>2.4383566957206644</v>
      </c>
    </row>
    <row r="29" spans="1:17" x14ac:dyDescent="0.25">
      <c r="A29" s="72">
        <v>26</v>
      </c>
      <c r="B29" s="73">
        <v>50409</v>
      </c>
      <c r="C29" s="72" t="s">
        <v>102</v>
      </c>
      <c r="D29" s="74">
        <v>0</v>
      </c>
      <c r="E29" s="74">
        <v>30</v>
      </c>
      <c r="F29" s="74">
        <v>29</v>
      </c>
      <c r="G29" s="74">
        <v>1</v>
      </c>
      <c r="H29" s="74">
        <v>52</v>
      </c>
      <c r="I29" s="74">
        <v>4</v>
      </c>
      <c r="J29" s="74">
        <v>20</v>
      </c>
      <c r="K29" s="74">
        <v>78</v>
      </c>
      <c r="L29" s="74">
        <v>50</v>
      </c>
      <c r="M29" s="74">
        <v>47</v>
      </c>
      <c r="N29" s="74">
        <v>91</v>
      </c>
      <c r="O29" s="74">
        <v>30.5</v>
      </c>
      <c r="P29" s="74">
        <f t="shared" si="0"/>
        <v>432.5</v>
      </c>
      <c r="Q29" s="74">
        <f>P29*100/P33</f>
        <v>2.1074925477601668E-2</v>
      </c>
    </row>
    <row r="30" spans="1:17" x14ac:dyDescent="0.25">
      <c r="A30" s="78">
        <v>29</v>
      </c>
      <c r="B30" s="75">
        <v>50504</v>
      </c>
      <c r="C30" s="72" t="s">
        <v>103</v>
      </c>
      <c r="D30" s="76">
        <v>3082</v>
      </c>
      <c r="E30" s="76">
        <v>3106</v>
      </c>
      <c r="F30" s="74">
        <v>3095</v>
      </c>
      <c r="G30" s="76">
        <v>3215</v>
      </c>
      <c r="H30" s="76">
        <v>4397</v>
      </c>
      <c r="I30" s="76">
        <v>4793</v>
      </c>
      <c r="J30" s="76">
        <v>5771</v>
      </c>
      <c r="K30" s="74">
        <v>5197</v>
      </c>
      <c r="L30" s="74">
        <v>5600</v>
      </c>
      <c r="M30" s="76">
        <v>5524</v>
      </c>
      <c r="N30" s="76">
        <v>3955</v>
      </c>
      <c r="O30" s="76">
        <v>3350</v>
      </c>
      <c r="P30" s="74">
        <f t="shared" si="0"/>
        <v>51085</v>
      </c>
      <c r="Q30" s="74">
        <f>P30*100/P33</f>
        <v>2.4892776139266615</v>
      </c>
    </row>
    <row r="31" spans="1:17" x14ac:dyDescent="0.25">
      <c r="A31" s="72"/>
      <c r="B31" s="73"/>
      <c r="C31" s="72" t="s">
        <v>104</v>
      </c>
      <c r="D31" s="76">
        <v>27040</v>
      </c>
      <c r="E31" s="76">
        <v>36392</v>
      </c>
      <c r="F31" s="76">
        <v>48501</v>
      </c>
      <c r="G31" s="76">
        <v>56982</v>
      </c>
      <c r="H31" s="76">
        <v>49842.5</v>
      </c>
      <c r="I31" s="74">
        <v>55842</v>
      </c>
      <c r="J31" s="76">
        <v>63725.5</v>
      </c>
      <c r="K31" s="74">
        <v>67380</v>
      </c>
      <c r="L31" s="76">
        <v>55455</v>
      </c>
      <c r="M31" s="125">
        <v>63670</v>
      </c>
      <c r="N31" s="126">
        <v>52375</v>
      </c>
      <c r="O31" s="126">
        <v>51220</v>
      </c>
      <c r="P31" s="74">
        <f t="shared" si="0"/>
        <v>628425</v>
      </c>
      <c r="Q31" s="74">
        <f>P31*100/P33</f>
        <v>30.621988539333703</v>
      </c>
    </row>
    <row r="32" spans="1:17" x14ac:dyDescent="0.25">
      <c r="A32" s="72"/>
      <c r="B32" s="73"/>
      <c r="C32" s="72" t="s">
        <v>105</v>
      </c>
      <c r="D32" s="76">
        <v>2985</v>
      </c>
      <c r="E32" s="76">
        <v>1250</v>
      </c>
      <c r="F32" s="76">
        <v>1480</v>
      </c>
      <c r="G32" s="76">
        <v>2020</v>
      </c>
      <c r="H32" s="76">
        <v>1845</v>
      </c>
      <c r="I32" s="76">
        <v>1350</v>
      </c>
      <c r="J32" s="76">
        <v>975</v>
      </c>
      <c r="K32" s="74">
        <v>1050</v>
      </c>
      <c r="L32" s="76">
        <v>650</v>
      </c>
      <c r="M32" s="127">
        <v>400</v>
      </c>
      <c r="N32" s="127">
        <v>1000</v>
      </c>
      <c r="O32" s="128">
        <v>550</v>
      </c>
      <c r="P32" s="74">
        <f t="shared" si="0"/>
        <v>15555</v>
      </c>
      <c r="Q32" s="74">
        <f>P32*100/P33</f>
        <v>0.75796639492276052</v>
      </c>
    </row>
    <row r="33" spans="1:17" x14ac:dyDescent="0.25">
      <c r="A33" s="72"/>
      <c r="B33" s="73"/>
      <c r="C33" s="77" t="s">
        <v>2</v>
      </c>
      <c r="D33" s="79">
        <f>SUM(D4:D32)</f>
        <v>114733.32999999999</v>
      </c>
      <c r="E33" s="79">
        <f t="shared" ref="E33:P33" si="1">SUM(E4:E32)</f>
        <v>175429.83000000002</v>
      </c>
      <c r="F33" s="79">
        <f t="shared" si="1"/>
        <v>120730.35999999999</v>
      </c>
      <c r="G33" s="79">
        <f t="shared" si="1"/>
        <v>229478.96</v>
      </c>
      <c r="H33" s="79">
        <f t="shared" si="1"/>
        <v>185873.02000000002</v>
      </c>
      <c r="I33" s="79">
        <f t="shared" si="1"/>
        <v>156344.67000000001</v>
      </c>
      <c r="J33" s="79">
        <f t="shared" si="1"/>
        <v>143159.68000000002</v>
      </c>
      <c r="K33" s="79">
        <f t="shared" si="1"/>
        <v>284319.14</v>
      </c>
      <c r="L33" s="79">
        <f t="shared" si="1"/>
        <v>167469.10999999999</v>
      </c>
      <c r="M33" s="79">
        <f t="shared" si="1"/>
        <v>213534.61000000002</v>
      </c>
      <c r="N33" s="79">
        <f t="shared" si="1"/>
        <v>116798.13</v>
      </c>
      <c r="O33" s="79">
        <f t="shared" si="1"/>
        <v>144330.96000000002</v>
      </c>
      <c r="P33" s="79">
        <f t="shared" si="1"/>
        <v>2052201.8</v>
      </c>
      <c r="Q33" s="74">
        <f>P33*100/P33</f>
        <v>100</v>
      </c>
    </row>
  </sheetData>
  <pageMargins left="0.45" right="0.2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A2" sqref="A2"/>
    </sheetView>
  </sheetViews>
  <sheetFormatPr defaultRowHeight="15" x14ac:dyDescent="0.25"/>
  <cols>
    <col min="1" max="1" width="22.42578125" customWidth="1"/>
    <col min="2" max="2" width="13.42578125" customWidth="1"/>
    <col min="3" max="3" width="8.7109375" customWidth="1"/>
    <col min="4" max="4" width="13.85546875" customWidth="1"/>
    <col min="5" max="5" width="10" customWidth="1"/>
    <col min="6" max="6" width="10.7109375" customWidth="1"/>
    <col min="7" max="7" width="13.7109375" customWidth="1"/>
    <col min="8" max="8" width="10.140625" customWidth="1"/>
    <col min="9" max="9" width="9.5703125" bestFit="1" customWidth="1"/>
    <col min="10" max="10" width="10" customWidth="1"/>
    <col min="11" max="11" width="14.85546875" customWidth="1"/>
    <col min="12" max="13" width="10.5703125" bestFit="1" customWidth="1"/>
  </cols>
  <sheetData>
    <row r="1" spans="1:14" x14ac:dyDescent="0.25">
      <c r="A1" s="13" t="s">
        <v>132</v>
      </c>
    </row>
    <row r="2" spans="1:14" ht="86.45" customHeight="1" x14ac:dyDescent="0.25">
      <c r="A2" s="31" t="s">
        <v>3</v>
      </c>
      <c r="B2" s="3" t="s">
        <v>122</v>
      </c>
      <c r="C2" s="3" t="s">
        <v>30</v>
      </c>
      <c r="D2" s="5" t="s">
        <v>134</v>
      </c>
      <c r="E2" s="5" t="s">
        <v>52</v>
      </c>
      <c r="F2" s="5" t="s">
        <v>119</v>
      </c>
      <c r="G2" s="5" t="s">
        <v>118</v>
      </c>
      <c r="H2" s="5" t="s">
        <v>133</v>
      </c>
      <c r="J2" s="20"/>
      <c r="K2" s="15"/>
      <c r="L2" s="23"/>
      <c r="M2" s="21"/>
      <c r="N2" s="15"/>
    </row>
    <row r="3" spans="1:14" ht="27" customHeight="1" x14ac:dyDescent="0.25">
      <c r="A3" s="10" t="s">
        <v>0</v>
      </c>
      <c r="B3" s="32">
        <v>14826714.310000001</v>
      </c>
      <c r="C3" s="33">
        <f>B3*100/B10</f>
        <v>86.234292890362781</v>
      </c>
      <c r="D3" s="32">
        <v>14702860.67</v>
      </c>
      <c r="E3" s="57">
        <f>D3*100/B3</f>
        <v>99.164658889282933</v>
      </c>
      <c r="F3" s="49">
        <f>D3*100/D10</f>
        <v>87.812141144241266</v>
      </c>
      <c r="G3" s="32">
        <v>13261873.119999999</v>
      </c>
      <c r="H3" s="57">
        <f>(D3-G3)*100/G3</f>
        <v>10.865641202877084</v>
      </c>
      <c r="J3" s="20"/>
      <c r="K3" s="22"/>
      <c r="L3" s="23"/>
      <c r="M3" s="21"/>
      <c r="N3" s="15"/>
    </row>
    <row r="4" spans="1:14" ht="27.75" customHeight="1" x14ac:dyDescent="0.25">
      <c r="A4" s="10" t="s">
        <v>124</v>
      </c>
      <c r="B4" s="34">
        <v>1495504</v>
      </c>
      <c r="C4" s="33">
        <f>B4*100/B10</f>
        <v>8.6980653473391918</v>
      </c>
      <c r="D4" s="49">
        <v>1326325.25</v>
      </c>
      <c r="E4" s="57">
        <f>D4*100/B4</f>
        <v>88.687509361392543</v>
      </c>
      <c r="F4" s="49">
        <f>D4*100/D10</f>
        <v>7.9214149321168179</v>
      </c>
      <c r="G4" s="49">
        <v>1250054.1499999999</v>
      </c>
      <c r="H4" s="57">
        <f>(D4-G4)*100/G4</f>
        <v>6.1014236863259166</v>
      </c>
      <c r="J4" s="24"/>
      <c r="K4" s="15"/>
      <c r="L4" s="141"/>
      <c r="M4" s="25"/>
      <c r="N4" s="15"/>
    </row>
    <row r="5" spans="1:14" ht="27" customHeight="1" x14ac:dyDescent="0.25">
      <c r="A5" s="10" t="s">
        <v>1</v>
      </c>
      <c r="B5" s="35">
        <v>624854.99</v>
      </c>
      <c r="C5" s="33">
        <f>B5*100/B10</f>
        <v>3.6342460706430586</v>
      </c>
      <c r="D5" s="52">
        <v>525589.43000000005</v>
      </c>
      <c r="E5" s="57">
        <f>D5*100/B5</f>
        <v>84.113824553117524</v>
      </c>
      <c r="F5" s="49">
        <f>D5*100/D10</f>
        <v>3.139058054549416</v>
      </c>
      <c r="G5" s="52">
        <v>834774.69</v>
      </c>
      <c r="H5" s="57">
        <f>(D5-G5)*100/G5</f>
        <v>-37.038168945922394</v>
      </c>
      <c r="J5" s="24"/>
      <c r="K5" s="26"/>
      <c r="L5" s="141"/>
      <c r="M5" s="26"/>
      <c r="N5" s="18"/>
    </row>
    <row r="6" spans="1:14" ht="26.25" x14ac:dyDescent="0.25">
      <c r="A6" s="10" t="s">
        <v>43</v>
      </c>
      <c r="B6" s="35">
        <v>62042.59</v>
      </c>
      <c r="C6" s="33">
        <f>B6*100/B10</f>
        <v>0.36084858491730748</v>
      </c>
      <c r="D6" s="52">
        <v>25272</v>
      </c>
      <c r="E6" s="57">
        <f>D6*100/B6</f>
        <v>40.733309167138252</v>
      </c>
      <c r="F6" s="49">
        <f>D6*100/D10</f>
        <v>0.15093582676229395</v>
      </c>
      <c r="G6" s="52">
        <v>62699.4</v>
      </c>
      <c r="H6" s="57">
        <f t="shared" ref="H6:H9" si="0">(D6-G6)*100/G6</f>
        <v>-59.693394195159762</v>
      </c>
      <c r="J6" s="24"/>
      <c r="K6" s="26"/>
      <c r="L6" s="141"/>
      <c r="M6" s="26"/>
      <c r="N6" s="18"/>
    </row>
    <row r="7" spans="1:14" ht="33" customHeight="1" x14ac:dyDescent="0.25">
      <c r="A7" s="10" t="s">
        <v>44</v>
      </c>
      <c r="B7" s="35">
        <v>18341.330000000002</v>
      </c>
      <c r="C7" s="33">
        <f>B7*100/B10</f>
        <v>0.1066758008652018</v>
      </c>
      <c r="D7" s="52">
        <v>0</v>
      </c>
      <c r="E7" s="57">
        <f t="shared" ref="E7:E10" si="1">D7*100/B7</f>
        <v>0</v>
      </c>
      <c r="F7" s="49"/>
      <c r="G7" s="52"/>
      <c r="H7" s="57" t="e">
        <f t="shared" si="0"/>
        <v>#DIV/0!</v>
      </c>
      <c r="J7" s="24"/>
      <c r="K7" s="26"/>
      <c r="L7" s="141"/>
      <c r="M7" s="26"/>
      <c r="N7" s="18"/>
    </row>
    <row r="8" spans="1:14" ht="26.25" customHeight="1" x14ac:dyDescent="0.25">
      <c r="A8" s="10" t="s">
        <v>45</v>
      </c>
      <c r="B8" s="34">
        <v>162067.32</v>
      </c>
      <c r="C8" s="33">
        <f>B8*100/B10</f>
        <v>0.94260673326726763</v>
      </c>
      <c r="D8" s="52">
        <v>159492.29999999999</v>
      </c>
      <c r="E8" s="57">
        <f t="shared" si="1"/>
        <v>98.411141740358246</v>
      </c>
      <c r="F8" s="49"/>
      <c r="G8" s="52"/>
      <c r="H8" s="57" t="e">
        <f t="shared" si="0"/>
        <v>#DIV/0!</v>
      </c>
      <c r="J8" s="27"/>
      <c r="K8" s="25"/>
      <c r="L8" s="141"/>
      <c r="M8" s="27"/>
      <c r="N8" s="18"/>
    </row>
    <row r="9" spans="1:14" x14ac:dyDescent="0.25">
      <c r="A9" s="10" t="s">
        <v>125</v>
      </c>
      <c r="B9" s="34">
        <v>4000</v>
      </c>
      <c r="C9" s="33" t="e">
        <f>B9*100/B11</f>
        <v>#DIV/0!</v>
      </c>
      <c r="D9" s="52">
        <v>4000</v>
      </c>
      <c r="E9" s="57">
        <f t="shared" si="1"/>
        <v>100</v>
      </c>
      <c r="F9" s="49"/>
      <c r="G9" s="58"/>
      <c r="H9" s="57" t="e">
        <f t="shared" si="0"/>
        <v>#DIV/0!</v>
      </c>
    </row>
    <row r="10" spans="1:14" ht="28.5" customHeight="1" x14ac:dyDescent="0.25">
      <c r="A10" s="12" t="s">
        <v>2</v>
      </c>
      <c r="B10" s="36">
        <f>SUM(B3:B9)</f>
        <v>17193524.539999999</v>
      </c>
      <c r="C10" s="37">
        <f>SUM(C3:C8)</f>
        <v>99.976735427394814</v>
      </c>
      <c r="D10" s="6">
        <f>SUM(D3:D9)</f>
        <v>16743539.65</v>
      </c>
      <c r="E10" s="57">
        <f t="shared" si="1"/>
        <v>97.38282346383879</v>
      </c>
      <c r="F10" s="67">
        <f>D10*100/D10</f>
        <v>100</v>
      </c>
      <c r="G10" s="6">
        <f>SUM(G3:G8)</f>
        <v>15409401.359999999</v>
      </c>
      <c r="H10" s="50">
        <f>(D10-G10)*100/G10</f>
        <v>8.6579501619263493</v>
      </c>
    </row>
    <row r="11" spans="1:14" x14ac:dyDescent="0.25">
      <c r="A11" s="146" t="s">
        <v>135</v>
      </c>
      <c r="B11" s="146"/>
      <c r="C11" s="146"/>
      <c r="D11" s="146"/>
      <c r="E11" s="146"/>
      <c r="F11" s="146"/>
      <c r="G11" s="146"/>
      <c r="H11" s="146"/>
    </row>
    <row r="16" spans="1:14" ht="26.25" x14ac:dyDescent="0.25">
      <c r="A16" s="5" t="s">
        <v>136</v>
      </c>
      <c r="B16" s="4">
        <f>D10</f>
        <v>16743539.65</v>
      </c>
    </row>
    <row r="17" spans="1:8" ht="26.25" x14ac:dyDescent="0.25">
      <c r="A17" s="5" t="s">
        <v>137</v>
      </c>
      <c r="B17" s="4">
        <f>G10</f>
        <v>15409401.359999999</v>
      </c>
    </row>
    <row r="21" spans="1:8" ht="17.25" customHeight="1" x14ac:dyDescent="0.25">
      <c r="A21" s="147" t="s">
        <v>138</v>
      </c>
      <c r="B21" s="147"/>
      <c r="C21" s="147"/>
      <c r="D21" s="147"/>
      <c r="E21" s="147"/>
      <c r="F21" s="147"/>
      <c r="G21" s="43"/>
      <c r="H21" s="43"/>
    </row>
  </sheetData>
  <mergeCells count="3">
    <mergeCell ref="L4:L8"/>
    <mergeCell ref="A11:H11"/>
    <mergeCell ref="A21:F21"/>
  </mergeCells>
  <pageMargins left="0.45" right="0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2" sqref="A2"/>
    </sheetView>
  </sheetViews>
  <sheetFormatPr defaultRowHeight="15" x14ac:dyDescent="0.25"/>
  <cols>
    <col min="1" max="1" width="19.5703125" customWidth="1"/>
    <col min="2" max="2" width="12.85546875" customWidth="1"/>
    <col min="3" max="3" width="12.140625" customWidth="1"/>
    <col min="4" max="4" width="11.5703125" customWidth="1"/>
    <col min="5" max="5" width="10.5703125" customWidth="1"/>
    <col min="6" max="6" width="13" customWidth="1"/>
    <col min="7" max="7" width="10.42578125" customWidth="1"/>
    <col min="9" max="9" width="20.140625" customWidth="1"/>
  </cols>
  <sheetData>
    <row r="1" spans="1:9" x14ac:dyDescent="0.25">
      <c r="A1" s="148" t="s">
        <v>395</v>
      </c>
      <c r="B1" s="148"/>
      <c r="C1" s="148"/>
      <c r="D1" s="148"/>
      <c r="E1" s="148"/>
      <c r="F1" s="148"/>
      <c r="G1" s="148"/>
    </row>
    <row r="2" spans="1:9" ht="78" customHeight="1" x14ac:dyDescent="0.25">
      <c r="A2" s="7" t="s">
        <v>6</v>
      </c>
      <c r="B2" s="3" t="s">
        <v>140</v>
      </c>
      <c r="C2" s="3" t="s">
        <v>139</v>
      </c>
      <c r="D2" s="3" t="s">
        <v>4</v>
      </c>
      <c r="E2" s="3" t="s">
        <v>121</v>
      </c>
      <c r="F2" s="3" t="s">
        <v>120</v>
      </c>
      <c r="G2" s="3" t="s">
        <v>141</v>
      </c>
    </row>
    <row r="3" spans="1:9" x14ac:dyDescent="0.25">
      <c r="A3" s="39"/>
      <c r="B3" s="3"/>
      <c r="C3" s="3"/>
      <c r="D3" s="40"/>
      <c r="E3" s="39"/>
      <c r="F3" s="3"/>
      <c r="G3" s="3" t="s">
        <v>7</v>
      </c>
    </row>
    <row r="4" spans="1:9" x14ac:dyDescent="0.25">
      <c r="A4" s="8"/>
      <c r="B4" s="9"/>
      <c r="C4" s="9"/>
      <c r="D4" s="5"/>
      <c r="E4" s="151">
        <f>C5*100/C14</f>
        <v>54.015109403703647</v>
      </c>
      <c r="F4" s="9"/>
      <c r="G4" s="41"/>
    </row>
    <row r="5" spans="1:9" x14ac:dyDescent="0.25">
      <c r="A5" s="8" t="s">
        <v>8</v>
      </c>
      <c r="B5" s="59">
        <v>9045597.3100000005</v>
      </c>
      <c r="C5" s="4">
        <v>9044041.2599999998</v>
      </c>
      <c r="D5" s="17">
        <f>C5*100/B5</f>
        <v>99.982797708689944</v>
      </c>
      <c r="E5" s="151"/>
      <c r="F5" s="4">
        <v>8092428.9299999997</v>
      </c>
      <c r="G5" s="17">
        <f>(C5-F5)*100/F5</f>
        <v>11.759291780397508</v>
      </c>
      <c r="I5" s="1"/>
    </row>
    <row r="6" spans="1:9" x14ac:dyDescent="0.25">
      <c r="A6" s="8"/>
      <c r="B6" s="60"/>
      <c r="C6" s="41"/>
      <c r="D6" s="38"/>
      <c r="E6" s="151">
        <f>C7*100/C14</f>
        <v>10.351126979294367</v>
      </c>
      <c r="F6" s="41"/>
      <c r="G6" s="41"/>
    </row>
    <row r="7" spans="1:9" x14ac:dyDescent="0.25">
      <c r="A7" s="8" t="s">
        <v>9</v>
      </c>
      <c r="B7" s="59">
        <v>1794000</v>
      </c>
      <c r="C7" s="42">
        <v>1733145.05</v>
      </c>
      <c r="D7" s="17">
        <f t="shared" ref="D7:D13" si="0">C7*100/B7</f>
        <v>96.607862318840574</v>
      </c>
      <c r="E7" s="151"/>
      <c r="F7" s="42">
        <v>1761911.68</v>
      </c>
      <c r="G7" s="17">
        <f>(C7-F7)*100/F7</f>
        <v>-1.6326942108698599</v>
      </c>
      <c r="I7" s="1"/>
    </row>
    <row r="8" spans="1:9" x14ac:dyDescent="0.25">
      <c r="A8" s="8"/>
      <c r="B8" s="41"/>
      <c r="C8" s="41"/>
      <c r="D8" s="17"/>
      <c r="E8" s="151">
        <f>C9*100/C14</f>
        <v>2.7444261464749475</v>
      </c>
      <c r="F8" s="41"/>
      <c r="G8" s="41"/>
    </row>
    <row r="9" spans="1:9" x14ac:dyDescent="0.25">
      <c r="A9" s="8" t="s">
        <v>10</v>
      </c>
      <c r="B9" s="59">
        <v>460000</v>
      </c>
      <c r="C9" s="4">
        <v>459514.08</v>
      </c>
      <c r="D9" s="17">
        <f t="shared" si="0"/>
        <v>99.894365217391311</v>
      </c>
      <c r="E9" s="151"/>
      <c r="F9" s="4">
        <v>269996.78000000003</v>
      </c>
      <c r="G9" s="17">
        <f>(C9-F9)*100/F9</f>
        <v>70.192429702309781</v>
      </c>
      <c r="I9" s="1"/>
    </row>
    <row r="10" spans="1:9" x14ac:dyDescent="0.25">
      <c r="A10" s="9"/>
      <c r="B10" s="41"/>
      <c r="C10" s="41"/>
      <c r="D10" s="17"/>
      <c r="E10" s="151">
        <f>C11*100/C14</f>
        <v>5.3169520221490316</v>
      </c>
      <c r="F10" s="41"/>
      <c r="G10" s="41"/>
    </row>
    <row r="11" spans="1:9" ht="15.75" customHeight="1" x14ac:dyDescent="0.25">
      <c r="A11" s="10" t="s">
        <v>11</v>
      </c>
      <c r="B11" s="59">
        <v>939892.23</v>
      </c>
      <c r="C11" s="42">
        <v>890245.97</v>
      </c>
      <c r="D11" s="17">
        <f t="shared" si="0"/>
        <v>94.717877388985329</v>
      </c>
      <c r="E11" s="151"/>
      <c r="F11" s="42">
        <v>679856.95</v>
      </c>
      <c r="G11" s="17">
        <f>(C11-F11)*100/F11</f>
        <v>30.946071817019746</v>
      </c>
      <c r="I11" s="1"/>
    </row>
    <row r="12" spans="1:9" x14ac:dyDescent="0.25">
      <c r="A12" s="8"/>
      <c r="B12" s="41"/>
      <c r="C12" s="41"/>
      <c r="D12" s="17"/>
      <c r="E12" s="151">
        <f>C13*100/C14</f>
        <v>27.572385448377993</v>
      </c>
      <c r="F12" s="41"/>
      <c r="G12" s="41"/>
    </row>
    <row r="13" spans="1:9" x14ac:dyDescent="0.25">
      <c r="A13" s="8" t="s">
        <v>12</v>
      </c>
      <c r="B13" s="59">
        <v>4954035</v>
      </c>
      <c r="C13" s="42">
        <v>4616593.29</v>
      </c>
      <c r="D13" s="17">
        <f t="shared" si="0"/>
        <v>93.188548122893764</v>
      </c>
      <c r="E13" s="151"/>
      <c r="F13" s="42">
        <v>4605207.0199999996</v>
      </c>
      <c r="G13" s="17">
        <f>(C13-F13)*100/F13</f>
        <v>0.24724773393575877</v>
      </c>
      <c r="I13" s="1"/>
    </row>
    <row r="14" spans="1:9" ht="24.75" customHeight="1" x14ac:dyDescent="0.25">
      <c r="A14" s="7" t="s">
        <v>2</v>
      </c>
      <c r="B14" s="45">
        <f>SUM(B5:B13)</f>
        <v>17193524.539999999</v>
      </c>
      <c r="C14" s="6">
        <f>SUM(C5:C13)</f>
        <v>16743539.650000002</v>
      </c>
      <c r="D14" s="44">
        <f>C14*100/B14</f>
        <v>97.382823463838804</v>
      </c>
      <c r="E14" s="3">
        <v>100</v>
      </c>
      <c r="F14" s="45">
        <f>SUM(F4:F13)</f>
        <v>15409401.359999998</v>
      </c>
      <c r="G14" s="44">
        <f>(C14-F14)*100/F14</f>
        <v>8.6579501619263741</v>
      </c>
    </row>
    <row r="15" spans="1:9" x14ac:dyDescent="0.25">
      <c r="A15" s="138" t="s">
        <v>142</v>
      </c>
      <c r="B15" s="138"/>
      <c r="C15" s="138"/>
      <c r="D15" s="138"/>
      <c r="E15" s="138"/>
      <c r="F15" s="138"/>
      <c r="G15" s="138"/>
    </row>
    <row r="18" spans="1:7" ht="45" customHeight="1" x14ac:dyDescent="0.25">
      <c r="A18" s="150" t="s">
        <v>143</v>
      </c>
      <c r="B18" s="150"/>
    </row>
    <row r="19" spans="1:7" x14ac:dyDescent="0.25">
      <c r="A19" s="7" t="s">
        <v>8</v>
      </c>
      <c r="B19" s="6">
        <f>C5</f>
        <v>9044041.2599999998</v>
      </c>
    </row>
    <row r="20" spans="1:7" x14ac:dyDescent="0.25">
      <c r="A20" s="7" t="s">
        <v>9</v>
      </c>
      <c r="B20" s="11">
        <f>C7</f>
        <v>1733145.05</v>
      </c>
    </row>
    <row r="21" spans="1:7" x14ac:dyDescent="0.25">
      <c r="A21" s="7" t="s">
        <v>10</v>
      </c>
      <c r="B21" s="6">
        <f>C9</f>
        <v>459514.08</v>
      </c>
    </row>
    <row r="22" spans="1:7" ht="26.25" x14ac:dyDescent="0.25">
      <c r="A22" s="12" t="s">
        <v>11</v>
      </c>
      <c r="B22" s="11">
        <f>C11</f>
        <v>890245.97</v>
      </c>
    </row>
    <row r="23" spans="1:7" x14ac:dyDescent="0.25">
      <c r="A23" s="7" t="s">
        <v>12</v>
      </c>
      <c r="B23" s="11">
        <f>C13</f>
        <v>4616593.29</v>
      </c>
    </row>
    <row r="24" spans="1:7" x14ac:dyDescent="0.25">
      <c r="A24" s="13"/>
      <c r="B24" s="13"/>
    </row>
    <row r="25" spans="1:7" x14ac:dyDescent="0.25">
      <c r="A25" s="13"/>
      <c r="B25" s="14"/>
    </row>
    <row r="29" spans="1:7" ht="34.5" customHeight="1" x14ac:dyDescent="0.25">
      <c r="A29" s="149" t="s">
        <v>144</v>
      </c>
      <c r="B29" s="149"/>
      <c r="C29" s="149"/>
      <c r="D29" s="149"/>
      <c r="E29" s="43"/>
      <c r="F29" s="43"/>
      <c r="G29" s="43"/>
    </row>
  </sheetData>
  <mergeCells count="9">
    <mergeCell ref="A1:G1"/>
    <mergeCell ref="A29:D29"/>
    <mergeCell ref="A15:G15"/>
    <mergeCell ref="A18:B18"/>
    <mergeCell ref="E4:E5"/>
    <mergeCell ref="E6:E7"/>
    <mergeCell ref="E8:E9"/>
    <mergeCell ref="E10:E11"/>
    <mergeCell ref="E12:E13"/>
  </mergeCells>
  <pageMargins left="0.45" right="0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zoomScaleNormal="100" workbookViewId="0">
      <selection sqref="A1:E1"/>
    </sheetView>
  </sheetViews>
  <sheetFormatPr defaultRowHeight="15" x14ac:dyDescent="0.25"/>
  <cols>
    <col min="1" max="1" width="4.28515625" customWidth="1"/>
    <col min="2" max="2" width="49.28515625" customWidth="1"/>
    <col min="3" max="3" width="13.5703125" customWidth="1"/>
    <col min="4" max="4" width="12.7109375" customWidth="1"/>
    <col min="5" max="5" width="14.5703125" customWidth="1"/>
  </cols>
  <sheetData>
    <row r="1" spans="1:5" ht="43.15" customHeight="1" x14ac:dyDescent="0.25">
      <c r="A1" s="152" t="s">
        <v>393</v>
      </c>
      <c r="B1" s="153"/>
      <c r="C1" s="153"/>
      <c r="D1" s="153"/>
      <c r="E1" s="154"/>
    </row>
    <row r="2" spans="1:5" ht="35.450000000000003" customHeight="1" x14ac:dyDescent="0.25">
      <c r="A2" s="82" t="s">
        <v>13</v>
      </c>
      <c r="B2" s="46" t="s">
        <v>251</v>
      </c>
      <c r="C2" s="83" t="s">
        <v>146</v>
      </c>
      <c r="D2" s="83" t="s">
        <v>145</v>
      </c>
      <c r="E2" s="83" t="s">
        <v>147</v>
      </c>
    </row>
    <row r="3" spans="1:5" ht="15" customHeight="1" x14ac:dyDescent="0.25">
      <c r="A3" s="65">
        <v>1</v>
      </c>
      <c r="B3" s="84" t="s">
        <v>197</v>
      </c>
      <c r="C3" s="53">
        <v>7066704.2800000003</v>
      </c>
      <c r="D3" s="53">
        <v>6144146.7400000002</v>
      </c>
      <c r="E3" s="63">
        <f>C3-D3</f>
        <v>922557.54</v>
      </c>
    </row>
    <row r="4" spans="1:5" ht="15" customHeight="1" x14ac:dyDescent="0.25">
      <c r="A4" s="65">
        <v>2</v>
      </c>
      <c r="B4" s="84" t="s">
        <v>198</v>
      </c>
      <c r="C4" s="85">
        <v>479429.32</v>
      </c>
      <c r="D4" s="53">
        <v>428062.1</v>
      </c>
      <c r="E4" s="63">
        <f t="shared" ref="E4:E15" si="0">C4-D4</f>
        <v>51367.22000000003</v>
      </c>
    </row>
    <row r="5" spans="1:5" ht="15" customHeight="1" x14ac:dyDescent="0.25">
      <c r="A5" s="65">
        <v>3</v>
      </c>
      <c r="B5" s="84" t="s">
        <v>199</v>
      </c>
      <c r="C5" s="85">
        <v>429203.9</v>
      </c>
      <c r="D5" s="53">
        <v>376770.31</v>
      </c>
      <c r="E5" s="63">
        <f t="shared" si="0"/>
        <v>52433.590000000026</v>
      </c>
    </row>
    <row r="6" spans="1:5" ht="15" customHeight="1" x14ac:dyDescent="0.25">
      <c r="A6" s="65">
        <v>4</v>
      </c>
      <c r="B6" s="84" t="s">
        <v>200</v>
      </c>
      <c r="C6" s="85">
        <v>18778.45</v>
      </c>
      <c r="D6" s="53">
        <v>15489.95</v>
      </c>
      <c r="E6" s="63">
        <f t="shared" si="0"/>
        <v>3288.5</v>
      </c>
    </row>
    <row r="7" spans="1:5" ht="15" customHeight="1" x14ac:dyDescent="0.25">
      <c r="A7" s="65">
        <v>5</v>
      </c>
      <c r="B7" s="84" t="s">
        <v>201</v>
      </c>
      <c r="C7" s="85">
        <v>6392.83</v>
      </c>
      <c r="D7" s="53">
        <v>5574.79</v>
      </c>
      <c r="E7" s="63">
        <f t="shared" si="0"/>
        <v>818.04</v>
      </c>
    </row>
    <row r="8" spans="1:5" ht="15" customHeight="1" x14ac:dyDescent="0.25">
      <c r="A8" s="65">
        <v>6</v>
      </c>
      <c r="B8" s="84" t="s">
        <v>202</v>
      </c>
      <c r="C8" s="85">
        <v>388918.28</v>
      </c>
      <c r="D8" s="53">
        <v>339138.74</v>
      </c>
      <c r="E8" s="63">
        <f t="shared" si="0"/>
        <v>49779.540000000037</v>
      </c>
    </row>
    <row r="9" spans="1:5" ht="15" customHeight="1" x14ac:dyDescent="0.25">
      <c r="A9" s="65">
        <v>7</v>
      </c>
      <c r="B9" s="84" t="s">
        <v>203</v>
      </c>
      <c r="C9" s="85">
        <v>429203.9</v>
      </c>
      <c r="D9" s="53">
        <v>376770.31</v>
      </c>
      <c r="E9" s="63">
        <f t="shared" si="0"/>
        <v>52433.590000000026</v>
      </c>
    </row>
    <row r="10" spans="1:5" ht="15" customHeight="1" x14ac:dyDescent="0.25">
      <c r="A10" s="65">
        <v>8</v>
      </c>
      <c r="B10" s="84" t="s">
        <v>204</v>
      </c>
      <c r="C10" s="85">
        <v>31986.45</v>
      </c>
      <c r="D10" s="53">
        <v>38136.32</v>
      </c>
      <c r="E10" s="63">
        <f t="shared" si="0"/>
        <v>-6149.869999999999</v>
      </c>
    </row>
    <row r="11" spans="1:5" ht="15" customHeight="1" x14ac:dyDescent="0.25">
      <c r="A11" s="65">
        <v>9</v>
      </c>
      <c r="B11" s="84" t="s">
        <v>205</v>
      </c>
      <c r="C11" s="85">
        <v>5399.03</v>
      </c>
      <c r="D11" s="53">
        <v>1859.25</v>
      </c>
      <c r="E11" s="63">
        <f t="shared" si="0"/>
        <v>3539.7799999999997</v>
      </c>
    </row>
    <row r="12" spans="1:5" ht="22.5" x14ac:dyDescent="0.25">
      <c r="A12" s="65">
        <v>10</v>
      </c>
      <c r="B12" s="84" t="s">
        <v>206</v>
      </c>
      <c r="C12" s="85">
        <v>5744.97</v>
      </c>
      <c r="D12" s="53">
        <v>4052.25</v>
      </c>
      <c r="E12" s="63">
        <f t="shared" si="0"/>
        <v>1692.7200000000003</v>
      </c>
    </row>
    <row r="13" spans="1:5" ht="22.5" x14ac:dyDescent="0.25">
      <c r="A13" s="65">
        <v>11</v>
      </c>
      <c r="B13" s="84" t="s">
        <v>207</v>
      </c>
      <c r="C13" s="85">
        <v>178127.49</v>
      </c>
      <c r="D13" s="53">
        <v>199415.64</v>
      </c>
      <c r="E13" s="63">
        <f t="shared" si="0"/>
        <v>-21288.150000000023</v>
      </c>
    </row>
    <row r="14" spans="1:5" ht="15" customHeight="1" x14ac:dyDescent="0.25">
      <c r="A14" s="65">
        <v>12</v>
      </c>
      <c r="B14" s="84" t="s">
        <v>208</v>
      </c>
      <c r="C14" s="85">
        <v>4152.3599999999997</v>
      </c>
      <c r="D14" s="53">
        <v>5980.25</v>
      </c>
      <c r="E14" s="63">
        <f t="shared" si="0"/>
        <v>-1827.8900000000003</v>
      </c>
    </row>
    <row r="15" spans="1:5" x14ac:dyDescent="0.25">
      <c r="A15" s="65">
        <v>13</v>
      </c>
      <c r="B15" s="65" t="s">
        <v>210</v>
      </c>
      <c r="C15" s="85">
        <v>0</v>
      </c>
      <c r="D15" s="53">
        <v>157032.28</v>
      </c>
      <c r="E15" s="63">
        <f t="shared" si="0"/>
        <v>-157032.28</v>
      </c>
    </row>
    <row r="16" spans="1:5" x14ac:dyDescent="0.25">
      <c r="A16" s="86"/>
      <c r="B16" s="86" t="s">
        <v>252</v>
      </c>
      <c r="C16" s="64">
        <f>SUM(C3:C15)</f>
        <v>9044041.2599999998</v>
      </c>
      <c r="D16" s="64">
        <f>SUM(D3:D15)</f>
        <v>8092428.9299999997</v>
      </c>
      <c r="E16" s="64">
        <f>SUM(E3:E15)</f>
        <v>951612.33000000007</v>
      </c>
    </row>
    <row r="17" spans="1:5" ht="22.5" x14ac:dyDescent="0.25">
      <c r="A17" s="65">
        <v>14</v>
      </c>
      <c r="B17" s="84" t="s">
        <v>149</v>
      </c>
      <c r="C17" s="53">
        <v>310</v>
      </c>
      <c r="D17" s="53">
        <v>2819.16</v>
      </c>
      <c r="E17" s="63">
        <f t="shared" ref="E17:E70" si="1">C17-D17</f>
        <v>-2509.16</v>
      </c>
    </row>
    <row r="18" spans="1:5" ht="22.5" x14ac:dyDescent="0.25">
      <c r="A18" s="65">
        <v>15</v>
      </c>
      <c r="B18" s="84" t="s">
        <v>150</v>
      </c>
      <c r="C18" s="53">
        <v>1369</v>
      </c>
      <c r="D18" s="53">
        <v>1218</v>
      </c>
      <c r="E18" s="63">
        <f t="shared" si="1"/>
        <v>151</v>
      </c>
    </row>
    <row r="19" spans="1:5" x14ac:dyDescent="0.25">
      <c r="A19" s="65">
        <v>16</v>
      </c>
      <c r="B19" s="61" t="s">
        <v>49</v>
      </c>
      <c r="C19" s="53">
        <v>0</v>
      </c>
      <c r="D19" s="53">
        <v>1168.71</v>
      </c>
      <c r="E19" s="63">
        <f t="shared" si="1"/>
        <v>-1168.71</v>
      </c>
    </row>
    <row r="20" spans="1:5" ht="22.5" x14ac:dyDescent="0.25">
      <c r="A20" s="65">
        <v>17</v>
      </c>
      <c r="B20" s="84" t="s">
        <v>151</v>
      </c>
      <c r="C20" s="53">
        <v>2374.5999999999995</v>
      </c>
      <c r="D20" s="53">
        <v>17571.36</v>
      </c>
      <c r="E20" s="63">
        <f t="shared" si="1"/>
        <v>-15196.760000000002</v>
      </c>
    </row>
    <row r="21" spans="1:5" x14ac:dyDescent="0.25">
      <c r="A21" s="65">
        <v>18</v>
      </c>
      <c r="B21" s="84" t="s">
        <v>152</v>
      </c>
      <c r="C21" s="53">
        <v>3688.15</v>
      </c>
      <c r="D21" s="53">
        <v>3691.06</v>
      </c>
      <c r="E21" s="63">
        <f t="shared" si="1"/>
        <v>-2.9099999999998545</v>
      </c>
    </row>
    <row r="22" spans="1:5" x14ac:dyDescent="0.25">
      <c r="A22" s="65">
        <v>19</v>
      </c>
      <c r="B22" s="84" t="s">
        <v>153</v>
      </c>
      <c r="C22" s="53">
        <v>12922.36</v>
      </c>
      <c r="D22" s="53">
        <v>12370.85</v>
      </c>
      <c r="E22" s="63">
        <f t="shared" si="1"/>
        <v>551.51000000000022</v>
      </c>
    </row>
    <row r="23" spans="1:5" x14ac:dyDescent="0.25">
      <c r="A23" s="65">
        <v>20</v>
      </c>
      <c r="B23" s="84" t="s">
        <v>154</v>
      </c>
      <c r="C23" s="53">
        <v>8311.0400000000009</v>
      </c>
      <c r="D23" s="53">
        <v>7791.42</v>
      </c>
      <c r="E23" s="63">
        <f t="shared" si="1"/>
        <v>519.6200000000008</v>
      </c>
    </row>
    <row r="24" spans="1:5" x14ac:dyDescent="0.25">
      <c r="A24" s="65">
        <v>21</v>
      </c>
      <c r="B24" s="84" t="s">
        <v>155</v>
      </c>
      <c r="C24" s="53">
        <v>450</v>
      </c>
      <c r="D24" s="53">
        <v>0</v>
      </c>
      <c r="E24" s="63">
        <f t="shared" si="1"/>
        <v>450</v>
      </c>
    </row>
    <row r="25" spans="1:5" x14ac:dyDescent="0.25">
      <c r="A25" s="65">
        <v>22</v>
      </c>
      <c r="B25" s="84" t="s">
        <v>156</v>
      </c>
      <c r="C25" s="53">
        <v>198211.4</v>
      </c>
      <c r="D25" s="53">
        <v>189213.3</v>
      </c>
      <c r="E25" s="63">
        <f t="shared" si="1"/>
        <v>8998.1000000000058</v>
      </c>
    </row>
    <row r="26" spans="1:5" x14ac:dyDescent="0.25">
      <c r="A26" s="65">
        <v>23</v>
      </c>
      <c r="B26" s="65" t="s">
        <v>211</v>
      </c>
      <c r="C26" s="53">
        <v>0</v>
      </c>
      <c r="D26" s="53">
        <v>22150.99</v>
      </c>
      <c r="E26" s="63">
        <f t="shared" si="1"/>
        <v>-22150.99</v>
      </c>
    </row>
    <row r="27" spans="1:5" ht="22.5" x14ac:dyDescent="0.25">
      <c r="A27" s="65">
        <v>24</v>
      </c>
      <c r="B27" s="84" t="s">
        <v>157</v>
      </c>
      <c r="C27" s="53">
        <v>86767.7</v>
      </c>
      <c r="D27" s="53">
        <v>71180.850000000006</v>
      </c>
      <c r="E27" s="63">
        <f t="shared" si="1"/>
        <v>15586.849999999991</v>
      </c>
    </row>
    <row r="28" spans="1:5" x14ac:dyDescent="0.25">
      <c r="A28" s="65">
        <v>25</v>
      </c>
      <c r="B28" s="84" t="s">
        <v>158</v>
      </c>
      <c r="C28" s="53">
        <v>11603.6</v>
      </c>
      <c r="D28" s="53">
        <v>17459.3</v>
      </c>
      <c r="E28" s="63">
        <f t="shared" si="1"/>
        <v>-5855.6999999999989</v>
      </c>
    </row>
    <row r="29" spans="1:5" x14ac:dyDescent="0.25">
      <c r="A29" s="65">
        <v>26</v>
      </c>
      <c r="B29" s="84" t="s">
        <v>159</v>
      </c>
      <c r="C29" s="53">
        <v>94370.18</v>
      </c>
      <c r="D29" s="53">
        <v>125469.21</v>
      </c>
      <c r="E29" s="63">
        <f t="shared" si="1"/>
        <v>-31099.030000000013</v>
      </c>
    </row>
    <row r="30" spans="1:5" x14ac:dyDescent="0.25">
      <c r="A30" s="65">
        <v>27</v>
      </c>
      <c r="B30" s="84" t="s">
        <v>160</v>
      </c>
      <c r="C30" s="53">
        <v>19037.91</v>
      </c>
      <c r="D30" s="53">
        <v>35177.21</v>
      </c>
      <c r="E30" s="63">
        <f t="shared" si="1"/>
        <v>-16139.3</v>
      </c>
    </row>
    <row r="31" spans="1:5" x14ac:dyDescent="0.25">
      <c r="A31" s="65">
        <v>28</v>
      </c>
      <c r="B31" s="84" t="s">
        <v>161</v>
      </c>
      <c r="C31" s="53">
        <v>46222.13</v>
      </c>
      <c r="D31" s="53">
        <v>40537.5</v>
      </c>
      <c r="E31" s="63">
        <f t="shared" si="1"/>
        <v>5684.6299999999974</v>
      </c>
    </row>
    <row r="32" spans="1:5" x14ac:dyDescent="0.25">
      <c r="A32" s="65">
        <v>29</v>
      </c>
      <c r="B32" s="84" t="s">
        <v>162</v>
      </c>
      <c r="C32" s="53">
        <v>5774.4</v>
      </c>
      <c r="D32" s="53">
        <v>5774.4</v>
      </c>
      <c r="E32" s="63">
        <f t="shared" si="1"/>
        <v>0</v>
      </c>
    </row>
    <row r="33" spans="1:5" x14ac:dyDescent="0.25">
      <c r="A33" s="65">
        <v>30</v>
      </c>
      <c r="B33" s="84" t="s">
        <v>163</v>
      </c>
      <c r="C33" s="53">
        <v>7194.3</v>
      </c>
      <c r="D33" s="53">
        <v>148026</v>
      </c>
      <c r="E33" s="63">
        <f t="shared" si="1"/>
        <v>-140831.70000000001</v>
      </c>
    </row>
    <row r="34" spans="1:5" x14ac:dyDescent="0.25">
      <c r="A34" s="65">
        <v>31</v>
      </c>
      <c r="B34" s="84" t="s">
        <v>164</v>
      </c>
      <c r="C34" s="53">
        <v>6275</v>
      </c>
      <c r="D34" s="53">
        <v>31941</v>
      </c>
      <c r="E34" s="63">
        <f t="shared" si="1"/>
        <v>-25666</v>
      </c>
    </row>
    <row r="35" spans="1:5" ht="26.45" customHeight="1" x14ac:dyDescent="0.25">
      <c r="A35" s="65">
        <v>32</v>
      </c>
      <c r="B35" s="84" t="s">
        <v>165</v>
      </c>
      <c r="C35" s="53">
        <v>85</v>
      </c>
      <c r="D35" s="53">
        <v>15771.38</v>
      </c>
      <c r="E35" s="63">
        <f t="shared" si="1"/>
        <v>-15686.38</v>
      </c>
    </row>
    <row r="36" spans="1:5" x14ac:dyDescent="0.25">
      <c r="A36" s="65">
        <v>33</v>
      </c>
      <c r="B36" s="62" t="s">
        <v>196</v>
      </c>
      <c r="C36" s="53">
        <v>0</v>
      </c>
      <c r="D36" s="53">
        <v>2998</v>
      </c>
      <c r="E36" s="63">
        <f t="shared" si="1"/>
        <v>-2998</v>
      </c>
    </row>
    <row r="37" spans="1:5" x14ac:dyDescent="0.25">
      <c r="A37" s="65">
        <v>34</v>
      </c>
      <c r="B37" s="84" t="s">
        <v>166</v>
      </c>
      <c r="C37" s="53">
        <v>1016.01</v>
      </c>
      <c r="D37" s="53">
        <v>7284.99</v>
      </c>
      <c r="E37" s="63">
        <f t="shared" si="1"/>
        <v>-6268.98</v>
      </c>
    </row>
    <row r="38" spans="1:5" x14ac:dyDescent="0.25">
      <c r="A38" s="65">
        <v>35</v>
      </c>
      <c r="B38" s="84" t="s">
        <v>167</v>
      </c>
      <c r="C38" s="53">
        <v>27207.4</v>
      </c>
      <c r="D38" s="53">
        <v>21523.8</v>
      </c>
      <c r="E38" s="63">
        <f t="shared" si="1"/>
        <v>5683.6000000000022</v>
      </c>
    </row>
    <row r="39" spans="1:5" x14ac:dyDescent="0.25">
      <c r="A39" s="65">
        <v>36</v>
      </c>
      <c r="B39" s="84" t="s">
        <v>168</v>
      </c>
      <c r="C39" s="53">
        <v>1996.5</v>
      </c>
      <c r="D39" s="53">
        <v>3667</v>
      </c>
      <c r="E39" s="63">
        <f t="shared" si="1"/>
        <v>-1670.5</v>
      </c>
    </row>
    <row r="40" spans="1:5" x14ac:dyDescent="0.25">
      <c r="A40" s="65">
        <v>37</v>
      </c>
      <c r="B40" s="84" t="s">
        <v>169</v>
      </c>
      <c r="C40" s="53">
        <v>32823.31</v>
      </c>
      <c r="D40" s="53">
        <v>23595.63</v>
      </c>
      <c r="E40" s="63">
        <f t="shared" si="1"/>
        <v>9227.6799999999967</v>
      </c>
    </row>
    <row r="41" spans="1:5" x14ac:dyDescent="0.25">
      <c r="A41" s="65">
        <v>38</v>
      </c>
      <c r="B41" s="84" t="s">
        <v>170</v>
      </c>
      <c r="C41" s="53">
        <v>9079.5</v>
      </c>
      <c r="D41" s="53">
        <v>9527.2099999999991</v>
      </c>
      <c r="E41" s="63">
        <f t="shared" si="1"/>
        <v>-447.70999999999913</v>
      </c>
    </row>
    <row r="42" spans="1:5" ht="22.5" x14ac:dyDescent="0.25">
      <c r="A42" s="65">
        <v>39</v>
      </c>
      <c r="B42" s="84" t="s">
        <v>171</v>
      </c>
      <c r="C42" s="53">
        <v>51267.62</v>
      </c>
      <c r="D42" s="53">
        <v>33151.46</v>
      </c>
      <c r="E42" s="63">
        <f t="shared" si="1"/>
        <v>18116.160000000003</v>
      </c>
    </row>
    <row r="43" spans="1:5" x14ac:dyDescent="0.25">
      <c r="A43" s="65">
        <v>40</v>
      </c>
      <c r="B43" s="84" t="s">
        <v>172</v>
      </c>
      <c r="C43" s="53">
        <v>95459.5</v>
      </c>
      <c r="D43" s="53">
        <v>94246.99</v>
      </c>
      <c r="E43" s="63">
        <f t="shared" si="1"/>
        <v>1212.5099999999948</v>
      </c>
    </row>
    <row r="44" spans="1:5" x14ac:dyDescent="0.25">
      <c r="A44" s="65">
        <v>41</v>
      </c>
      <c r="B44" s="84" t="s">
        <v>173</v>
      </c>
      <c r="C44" s="53">
        <v>13649.34</v>
      </c>
      <c r="D44" s="53">
        <v>11786.25</v>
      </c>
      <c r="E44" s="63">
        <f t="shared" si="1"/>
        <v>1863.0900000000001</v>
      </c>
    </row>
    <row r="45" spans="1:5" x14ac:dyDescent="0.25">
      <c r="A45" s="65">
        <v>42</v>
      </c>
      <c r="B45" s="65" t="s">
        <v>209</v>
      </c>
      <c r="C45" s="53">
        <v>0</v>
      </c>
      <c r="D45" s="53">
        <v>13999.5</v>
      </c>
      <c r="E45" s="63">
        <f t="shared" si="1"/>
        <v>-13999.5</v>
      </c>
    </row>
    <row r="46" spans="1:5" x14ac:dyDescent="0.25">
      <c r="A46" s="65">
        <v>43</v>
      </c>
      <c r="B46" s="84" t="s">
        <v>174</v>
      </c>
      <c r="C46" s="53">
        <v>10661.72</v>
      </c>
      <c r="D46" s="53">
        <v>3994.09</v>
      </c>
      <c r="E46" s="63">
        <f t="shared" si="1"/>
        <v>6667.6299999999992</v>
      </c>
    </row>
    <row r="47" spans="1:5" x14ac:dyDescent="0.25">
      <c r="A47" s="65">
        <v>44</v>
      </c>
      <c r="B47" s="84" t="s">
        <v>175</v>
      </c>
      <c r="C47" s="53">
        <v>68683.3</v>
      </c>
      <c r="D47" s="53">
        <v>57136.85</v>
      </c>
      <c r="E47" s="63">
        <f t="shared" si="1"/>
        <v>11546.450000000004</v>
      </c>
    </row>
    <row r="48" spans="1:5" ht="22.5" x14ac:dyDescent="0.25">
      <c r="A48" s="65">
        <v>45</v>
      </c>
      <c r="B48" s="84" t="s">
        <v>176</v>
      </c>
      <c r="C48" s="53">
        <v>42040</v>
      </c>
      <c r="D48" s="53">
        <v>54813.5</v>
      </c>
      <c r="E48" s="63">
        <f t="shared" si="1"/>
        <v>-12773.5</v>
      </c>
    </row>
    <row r="49" spans="1:5" x14ac:dyDescent="0.25">
      <c r="A49" s="65">
        <v>46</v>
      </c>
      <c r="B49" s="84" t="s">
        <v>177</v>
      </c>
      <c r="C49" s="53">
        <v>0</v>
      </c>
      <c r="D49" s="53">
        <v>500</v>
      </c>
      <c r="E49" s="63">
        <f t="shared" si="1"/>
        <v>-500</v>
      </c>
    </row>
    <row r="50" spans="1:5" x14ac:dyDescent="0.25">
      <c r="A50" s="65">
        <v>47</v>
      </c>
      <c r="B50" s="84" t="s">
        <v>178</v>
      </c>
      <c r="C50" s="53">
        <v>0</v>
      </c>
      <c r="D50" s="53">
        <v>1449.27</v>
      </c>
      <c r="E50" s="63">
        <f t="shared" si="1"/>
        <v>-1449.27</v>
      </c>
    </row>
    <row r="51" spans="1:5" x14ac:dyDescent="0.25">
      <c r="A51" s="65">
        <v>48</v>
      </c>
      <c r="B51" s="84" t="s">
        <v>179</v>
      </c>
      <c r="C51" s="53">
        <v>2490</v>
      </c>
      <c r="D51" s="53">
        <v>2170</v>
      </c>
      <c r="E51" s="63">
        <f t="shared" si="1"/>
        <v>320</v>
      </c>
    </row>
    <row r="52" spans="1:5" x14ac:dyDescent="0.25">
      <c r="A52" s="65">
        <v>49</v>
      </c>
      <c r="B52" s="84" t="s">
        <v>180</v>
      </c>
      <c r="C52" s="53">
        <v>5540.1</v>
      </c>
      <c r="D52" s="53">
        <v>5708.71</v>
      </c>
      <c r="E52" s="63">
        <f t="shared" si="1"/>
        <v>-168.60999999999967</v>
      </c>
    </row>
    <row r="53" spans="1:5" x14ac:dyDescent="0.25">
      <c r="A53" s="65">
        <v>50</v>
      </c>
      <c r="B53" s="84" t="s">
        <v>181</v>
      </c>
      <c r="C53" s="53">
        <v>30</v>
      </c>
      <c r="D53" s="53">
        <v>0</v>
      </c>
      <c r="E53" s="63">
        <f t="shared" si="1"/>
        <v>30</v>
      </c>
    </row>
    <row r="54" spans="1:5" x14ac:dyDescent="0.25">
      <c r="A54" s="65">
        <v>51</v>
      </c>
      <c r="B54" s="84" t="s">
        <v>182</v>
      </c>
      <c r="C54" s="53">
        <v>730</v>
      </c>
      <c r="D54" s="53">
        <v>460</v>
      </c>
      <c r="E54" s="63">
        <f t="shared" si="1"/>
        <v>270</v>
      </c>
    </row>
    <row r="55" spans="1:5" x14ac:dyDescent="0.25">
      <c r="A55" s="65">
        <v>52</v>
      </c>
      <c r="B55" s="84" t="s">
        <v>183</v>
      </c>
      <c r="C55" s="53">
        <v>43835.55</v>
      </c>
      <c r="D55" s="53">
        <v>32122.35</v>
      </c>
      <c r="E55" s="63">
        <f t="shared" si="1"/>
        <v>11713.200000000004</v>
      </c>
    </row>
    <row r="56" spans="1:5" ht="22.5" x14ac:dyDescent="0.25">
      <c r="A56" s="65">
        <v>53</v>
      </c>
      <c r="B56" s="84" t="s">
        <v>184</v>
      </c>
      <c r="C56" s="53">
        <v>108993.92</v>
      </c>
      <c r="D56" s="53">
        <v>79229.34</v>
      </c>
      <c r="E56" s="63">
        <f t="shared" si="1"/>
        <v>29764.58</v>
      </c>
    </row>
    <row r="57" spans="1:5" x14ac:dyDescent="0.25">
      <c r="A57" s="65">
        <v>54</v>
      </c>
      <c r="B57" s="84" t="s">
        <v>185</v>
      </c>
      <c r="C57" s="53">
        <v>188269</v>
      </c>
      <c r="D57" s="53">
        <v>174782.54</v>
      </c>
      <c r="E57" s="63">
        <f t="shared" si="1"/>
        <v>13486.459999999992</v>
      </c>
    </row>
    <row r="58" spans="1:5" x14ac:dyDescent="0.25">
      <c r="A58" s="65">
        <v>55</v>
      </c>
      <c r="B58" s="84" t="s">
        <v>186</v>
      </c>
      <c r="C58" s="53">
        <v>76164.84</v>
      </c>
      <c r="D58" s="53">
        <v>52550.45</v>
      </c>
      <c r="E58" s="63">
        <f t="shared" si="1"/>
        <v>23614.39</v>
      </c>
    </row>
    <row r="59" spans="1:5" x14ac:dyDescent="0.25">
      <c r="A59" s="65">
        <v>56</v>
      </c>
      <c r="B59" s="84" t="s">
        <v>187</v>
      </c>
      <c r="C59" s="53">
        <v>12836.5</v>
      </c>
      <c r="D59" s="53">
        <v>0</v>
      </c>
      <c r="E59" s="63">
        <f t="shared" si="1"/>
        <v>12836.5</v>
      </c>
    </row>
    <row r="60" spans="1:5" x14ac:dyDescent="0.25">
      <c r="A60" s="65">
        <v>57</v>
      </c>
      <c r="B60" s="84" t="s">
        <v>188</v>
      </c>
      <c r="C60" s="53">
        <v>1231.3499999999999</v>
      </c>
      <c r="D60" s="53">
        <v>0</v>
      </c>
      <c r="E60" s="63">
        <f t="shared" si="1"/>
        <v>1231.3499999999999</v>
      </c>
    </row>
    <row r="61" spans="1:5" x14ac:dyDescent="0.25">
      <c r="A61" s="65">
        <v>58</v>
      </c>
      <c r="B61" s="65" t="s">
        <v>212</v>
      </c>
      <c r="C61" s="53">
        <v>0</v>
      </c>
      <c r="D61" s="53">
        <v>15184.5</v>
      </c>
      <c r="E61" s="63">
        <f t="shared" si="1"/>
        <v>-15184.5</v>
      </c>
    </row>
    <row r="62" spans="1:5" x14ac:dyDescent="0.25">
      <c r="A62" s="65">
        <v>59</v>
      </c>
      <c r="B62" s="84" t="s">
        <v>189</v>
      </c>
      <c r="C62" s="53">
        <v>324625.58</v>
      </c>
      <c r="D62" s="53">
        <v>262492.28999999998</v>
      </c>
      <c r="E62" s="63">
        <f t="shared" si="1"/>
        <v>62133.290000000037</v>
      </c>
    </row>
    <row r="63" spans="1:5" ht="22.5" x14ac:dyDescent="0.25">
      <c r="A63" s="65">
        <v>60</v>
      </c>
      <c r="B63" s="84" t="s">
        <v>190</v>
      </c>
      <c r="C63" s="53">
        <v>22655.759999999998</v>
      </c>
      <c r="D63" s="53">
        <v>5612.06</v>
      </c>
      <c r="E63" s="63">
        <f t="shared" si="1"/>
        <v>17043.699999999997</v>
      </c>
    </row>
    <row r="64" spans="1:5" x14ac:dyDescent="0.25">
      <c r="A64" s="65">
        <v>61</v>
      </c>
      <c r="B64" s="84" t="s">
        <v>191</v>
      </c>
      <c r="C64" s="53">
        <v>73045.41</v>
      </c>
      <c r="D64" s="53">
        <v>26281.9</v>
      </c>
      <c r="E64" s="63">
        <f t="shared" si="1"/>
        <v>46763.51</v>
      </c>
    </row>
    <row r="65" spans="1:5" x14ac:dyDescent="0.25">
      <c r="A65" s="65">
        <v>62</v>
      </c>
      <c r="B65" s="84" t="s">
        <v>192</v>
      </c>
      <c r="C65" s="53">
        <v>2578.9699999999998</v>
      </c>
      <c r="D65" s="53">
        <v>6691</v>
      </c>
      <c r="E65" s="63">
        <f t="shared" si="1"/>
        <v>-4112.0300000000007</v>
      </c>
    </row>
    <row r="66" spans="1:5" x14ac:dyDescent="0.25">
      <c r="A66" s="65">
        <v>63</v>
      </c>
      <c r="B66" s="65" t="s">
        <v>213</v>
      </c>
      <c r="C66" s="53">
        <v>0</v>
      </c>
      <c r="D66" s="53">
        <v>1150</v>
      </c>
      <c r="E66" s="63">
        <f t="shared" si="1"/>
        <v>-1150</v>
      </c>
    </row>
    <row r="67" spans="1:5" x14ac:dyDescent="0.25">
      <c r="A67" s="65">
        <v>64</v>
      </c>
      <c r="B67" s="84" t="s">
        <v>193</v>
      </c>
      <c r="C67" s="54">
        <v>2997.26</v>
      </c>
      <c r="D67" s="54">
        <v>3934.3</v>
      </c>
      <c r="E67" s="63">
        <f t="shared" si="1"/>
        <v>-937.04</v>
      </c>
    </row>
    <row r="68" spans="1:5" x14ac:dyDescent="0.25">
      <c r="A68" s="65">
        <v>65</v>
      </c>
      <c r="B68" s="84" t="s">
        <v>194</v>
      </c>
      <c r="C68" s="53">
        <v>6335.24</v>
      </c>
      <c r="D68" s="53">
        <v>4536</v>
      </c>
      <c r="E68" s="63">
        <f t="shared" si="1"/>
        <v>1799.2399999999998</v>
      </c>
    </row>
    <row r="69" spans="1:5" x14ac:dyDescent="0.25">
      <c r="A69" s="65">
        <v>66</v>
      </c>
      <c r="B69" s="84" t="s">
        <v>195</v>
      </c>
      <c r="C69" s="54">
        <v>1534.5999999999985</v>
      </c>
      <c r="D69" s="54">
        <v>0</v>
      </c>
      <c r="E69" s="63">
        <f t="shared" ref="E69" si="2">C69-D69</f>
        <v>1534.5999999999985</v>
      </c>
    </row>
    <row r="70" spans="1:5" x14ac:dyDescent="0.25">
      <c r="A70" s="65">
        <v>67</v>
      </c>
      <c r="B70" s="65" t="s">
        <v>214</v>
      </c>
      <c r="C70" s="54">
        <v>400</v>
      </c>
      <c r="D70" s="54">
        <v>0</v>
      </c>
      <c r="E70" s="63">
        <f t="shared" si="1"/>
        <v>400</v>
      </c>
    </row>
    <row r="71" spans="1:5" x14ac:dyDescent="0.25">
      <c r="A71" s="86"/>
      <c r="B71" s="86" t="s">
        <v>253</v>
      </c>
      <c r="C71" s="64">
        <f>SUM(C17:C70)</f>
        <v>1733145.0500000003</v>
      </c>
      <c r="D71" s="64">
        <f>SUM(D17:D70)</f>
        <v>1761911.68</v>
      </c>
      <c r="E71" s="64">
        <f>SUM(E17:E70)</f>
        <v>-28766.629999999961</v>
      </c>
    </row>
    <row r="72" spans="1:5" x14ac:dyDescent="0.25">
      <c r="A72" s="65">
        <v>68</v>
      </c>
      <c r="B72" s="84" t="s">
        <v>215</v>
      </c>
      <c r="C72" s="85">
        <v>337221.66</v>
      </c>
      <c r="D72" s="53">
        <v>188676.9</v>
      </c>
      <c r="E72" s="63">
        <f t="shared" ref="E72:E76" si="3">C72-D72</f>
        <v>148544.75999999998</v>
      </c>
    </row>
    <row r="73" spans="1:5" x14ac:dyDescent="0.25">
      <c r="A73" s="65">
        <v>69</v>
      </c>
      <c r="B73" s="84" t="s">
        <v>216</v>
      </c>
      <c r="C73" s="85">
        <v>34365.660000000003</v>
      </c>
      <c r="D73" s="53">
        <v>19229.27</v>
      </c>
      <c r="E73" s="63">
        <f t="shared" si="3"/>
        <v>15136.390000000003</v>
      </c>
    </row>
    <row r="74" spans="1:5" x14ac:dyDescent="0.25">
      <c r="A74" s="65">
        <v>70</v>
      </c>
      <c r="B74" s="84" t="s">
        <v>217</v>
      </c>
      <c r="C74" s="85">
        <v>84540.11</v>
      </c>
      <c r="D74" s="53">
        <v>56592.68</v>
      </c>
      <c r="E74" s="63">
        <f t="shared" si="3"/>
        <v>27947.43</v>
      </c>
    </row>
    <row r="75" spans="1:5" x14ac:dyDescent="0.25">
      <c r="A75" s="65">
        <v>71</v>
      </c>
      <c r="B75" s="84" t="s">
        <v>218</v>
      </c>
      <c r="C75" s="85">
        <v>3386.65</v>
      </c>
      <c r="D75" s="53">
        <v>3206.05</v>
      </c>
      <c r="E75" s="63">
        <f t="shared" si="3"/>
        <v>180.59999999999991</v>
      </c>
    </row>
    <row r="76" spans="1:5" x14ac:dyDescent="0.25">
      <c r="A76" s="65">
        <v>72</v>
      </c>
      <c r="B76" s="84" t="s">
        <v>219</v>
      </c>
      <c r="C76" s="53">
        <v>0</v>
      </c>
      <c r="D76" s="53">
        <v>2291.88</v>
      </c>
      <c r="E76" s="63">
        <f t="shared" si="3"/>
        <v>-2291.88</v>
      </c>
    </row>
    <row r="77" spans="1:5" x14ac:dyDescent="0.25">
      <c r="A77" s="86"/>
      <c r="B77" s="86" t="s">
        <v>254</v>
      </c>
      <c r="C77" s="64">
        <f>SUM(C72:C76)</f>
        <v>459514.07999999996</v>
      </c>
      <c r="D77" s="64">
        <f>SUM(D72:D76)</f>
        <v>269996.77999999997</v>
      </c>
      <c r="E77" s="64">
        <f>SUM(E72:E75)</f>
        <v>191809.18</v>
      </c>
    </row>
    <row r="78" spans="1:5" x14ac:dyDescent="0.25">
      <c r="A78" s="65">
        <v>73</v>
      </c>
      <c r="B78" s="65" t="s">
        <v>225</v>
      </c>
      <c r="C78" s="53">
        <v>0</v>
      </c>
      <c r="D78" s="53">
        <v>1700</v>
      </c>
      <c r="E78" s="63">
        <f t="shared" ref="E78:E83" si="4">C78-D78</f>
        <v>-1700</v>
      </c>
    </row>
    <row r="79" spans="1:5" x14ac:dyDescent="0.25">
      <c r="A79" s="65">
        <v>74</v>
      </c>
      <c r="B79" s="84" t="s">
        <v>220</v>
      </c>
      <c r="C79" s="53">
        <v>143233.73000000001</v>
      </c>
      <c r="D79" s="53">
        <v>88233.62</v>
      </c>
      <c r="E79" s="63">
        <f t="shared" si="4"/>
        <v>55000.110000000015</v>
      </c>
    </row>
    <row r="80" spans="1:5" x14ac:dyDescent="0.25">
      <c r="A80" s="65">
        <v>75</v>
      </c>
      <c r="B80" s="65" t="s">
        <v>224</v>
      </c>
      <c r="C80" s="53">
        <v>0</v>
      </c>
      <c r="D80" s="53">
        <v>25630</v>
      </c>
      <c r="E80" s="63">
        <f t="shared" si="4"/>
        <v>-25630</v>
      </c>
    </row>
    <row r="81" spans="1:5" x14ac:dyDescent="0.25">
      <c r="A81" s="65">
        <v>76</v>
      </c>
      <c r="B81" s="84" t="s">
        <v>221</v>
      </c>
      <c r="C81" s="53">
        <v>495477.5</v>
      </c>
      <c r="D81" s="53">
        <v>564293.32999999996</v>
      </c>
      <c r="E81" s="63">
        <f t="shared" si="4"/>
        <v>-68815.829999999958</v>
      </c>
    </row>
    <row r="82" spans="1:5" x14ac:dyDescent="0.25">
      <c r="A82" s="65">
        <v>77</v>
      </c>
      <c r="B82" s="84" t="s">
        <v>222</v>
      </c>
      <c r="C82" s="53">
        <v>99231</v>
      </c>
      <c r="D82" s="53">
        <v>0</v>
      </c>
      <c r="E82" s="63">
        <f t="shared" ref="E82" si="5">C82-D82</f>
        <v>99231</v>
      </c>
    </row>
    <row r="83" spans="1:5" x14ac:dyDescent="0.25">
      <c r="A83" s="65">
        <v>78</v>
      </c>
      <c r="B83" s="84" t="s">
        <v>223</v>
      </c>
      <c r="C83" s="53">
        <v>152303.74</v>
      </c>
      <c r="D83" s="53">
        <v>0</v>
      </c>
      <c r="E83" s="63">
        <f t="shared" si="4"/>
        <v>152303.74</v>
      </c>
    </row>
    <row r="84" spans="1:5" x14ac:dyDescent="0.25">
      <c r="A84" s="86"/>
      <c r="B84" s="86" t="s">
        <v>255</v>
      </c>
      <c r="C84" s="64">
        <f>SUM(C78:C83)</f>
        <v>890245.97</v>
      </c>
      <c r="D84" s="64">
        <f>SUM(D78:D83)</f>
        <v>679856.95</v>
      </c>
      <c r="E84" s="64">
        <f>SUM(E78:E83)</f>
        <v>210389.02000000005</v>
      </c>
    </row>
    <row r="85" spans="1:5" x14ac:dyDescent="0.25">
      <c r="A85" s="87">
        <v>79</v>
      </c>
      <c r="B85" s="65" t="s">
        <v>226</v>
      </c>
      <c r="C85" s="55">
        <v>321545.19999999995</v>
      </c>
      <c r="D85" s="55">
        <v>250000</v>
      </c>
      <c r="E85" s="63">
        <f t="shared" ref="E85:E109" si="6">C85-D85</f>
        <v>71545.199999999953</v>
      </c>
    </row>
    <row r="86" spans="1:5" x14ac:dyDescent="0.25">
      <c r="A86" s="87">
        <v>80</v>
      </c>
      <c r="B86" s="65" t="s">
        <v>245</v>
      </c>
      <c r="C86" s="55">
        <v>0</v>
      </c>
      <c r="D86" s="55">
        <v>17957.5</v>
      </c>
      <c r="E86" s="63">
        <f t="shared" si="6"/>
        <v>-17957.5</v>
      </c>
    </row>
    <row r="87" spans="1:5" x14ac:dyDescent="0.25">
      <c r="A87" s="87">
        <v>81</v>
      </c>
      <c r="B87" s="84" t="s">
        <v>227</v>
      </c>
      <c r="C87" s="88">
        <v>29738.95</v>
      </c>
      <c r="D87" s="55">
        <v>73859.539999999994</v>
      </c>
      <c r="E87" s="63">
        <f t="shared" si="6"/>
        <v>-44120.59</v>
      </c>
    </row>
    <row r="88" spans="1:5" x14ac:dyDescent="0.25">
      <c r="A88" s="87">
        <v>82</v>
      </c>
      <c r="B88" s="84" t="s">
        <v>228</v>
      </c>
      <c r="C88" s="88">
        <v>7645</v>
      </c>
      <c r="D88" s="55">
        <v>15000</v>
      </c>
      <c r="E88" s="63">
        <f t="shared" si="6"/>
        <v>-7355</v>
      </c>
    </row>
    <row r="89" spans="1:5" x14ac:dyDescent="0.25">
      <c r="A89" s="87">
        <v>83</v>
      </c>
      <c r="B89" s="84" t="s">
        <v>229</v>
      </c>
      <c r="C89" s="88">
        <v>55530.32</v>
      </c>
      <c r="D89" s="55">
        <v>39969.769999999997</v>
      </c>
      <c r="E89" s="63">
        <f t="shared" si="6"/>
        <v>15560.550000000003</v>
      </c>
    </row>
    <row r="90" spans="1:5" x14ac:dyDescent="0.25">
      <c r="A90" s="87">
        <v>84</v>
      </c>
      <c r="B90" s="84" t="s">
        <v>230</v>
      </c>
      <c r="C90" s="88">
        <v>33438.81</v>
      </c>
      <c r="D90" s="55">
        <v>0</v>
      </c>
      <c r="E90" s="63">
        <f t="shared" si="6"/>
        <v>33438.81</v>
      </c>
    </row>
    <row r="91" spans="1:5" x14ac:dyDescent="0.25">
      <c r="A91" s="87">
        <v>85</v>
      </c>
      <c r="B91" s="62" t="s">
        <v>246</v>
      </c>
      <c r="C91" s="55">
        <v>0</v>
      </c>
      <c r="D91" s="55">
        <v>30000</v>
      </c>
      <c r="E91" s="63">
        <f t="shared" si="6"/>
        <v>-30000</v>
      </c>
    </row>
    <row r="92" spans="1:5" x14ac:dyDescent="0.25">
      <c r="A92" s="87">
        <v>86</v>
      </c>
      <c r="B92" s="84" t="s">
        <v>231</v>
      </c>
      <c r="C92" s="88">
        <v>123000</v>
      </c>
      <c r="D92" s="55">
        <v>0</v>
      </c>
      <c r="E92" s="63">
        <f t="shared" si="6"/>
        <v>123000</v>
      </c>
    </row>
    <row r="93" spans="1:5" x14ac:dyDescent="0.25">
      <c r="A93" s="87">
        <v>87</v>
      </c>
      <c r="B93" s="84" t="s">
        <v>232</v>
      </c>
      <c r="C93" s="88">
        <v>25760</v>
      </c>
      <c r="D93" s="55">
        <v>20000</v>
      </c>
      <c r="E93" s="63">
        <f t="shared" si="6"/>
        <v>5760</v>
      </c>
    </row>
    <row r="94" spans="1:5" x14ac:dyDescent="0.25">
      <c r="A94" s="87">
        <v>88</v>
      </c>
      <c r="B94" s="84" t="s">
        <v>233</v>
      </c>
      <c r="C94" s="88">
        <v>1909952.67</v>
      </c>
      <c r="D94" s="53">
        <v>2205151.81</v>
      </c>
      <c r="E94" s="63">
        <f t="shared" si="6"/>
        <v>-295199.14000000013</v>
      </c>
    </row>
    <row r="95" spans="1:5" x14ac:dyDescent="0.25">
      <c r="A95" s="87">
        <v>89</v>
      </c>
      <c r="B95" s="84" t="s">
        <v>234</v>
      </c>
      <c r="C95" s="88">
        <v>458951.05</v>
      </c>
      <c r="D95" s="53">
        <v>75854.09</v>
      </c>
      <c r="E95" s="63">
        <f t="shared" si="6"/>
        <v>383096.95999999996</v>
      </c>
    </row>
    <row r="96" spans="1:5" x14ac:dyDescent="0.25">
      <c r="A96" s="87">
        <v>90</v>
      </c>
      <c r="B96" s="84" t="s">
        <v>235</v>
      </c>
      <c r="C96" s="88">
        <v>260244.28</v>
      </c>
      <c r="D96" s="53">
        <v>292111.52</v>
      </c>
      <c r="E96" s="63">
        <f t="shared" si="6"/>
        <v>-31867.24000000002</v>
      </c>
    </row>
    <row r="97" spans="1:5" x14ac:dyDescent="0.25">
      <c r="A97" s="87">
        <v>91</v>
      </c>
      <c r="B97" s="84" t="s">
        <v>236</v>
      </c>
      <c r="C97" s="88">
        <v>154343.28</v>
      </c>
      <c r="D97" s="54">
        <v>473638.5</v>
      </c>
      <c r="E97" s="63">
        <f t="shared" si="6"/>
        <v>-319295.21999999997</v>
      </c>
    </row>
    <row r="98" spans="1:5" ht="22.5" x14ac:dyDescent="0.25">
      <c r="A98" s="87">
        <v>92</v>
      </c>
      <c r="B98" s="84" t="s">
        <v>237</v>
      </c>
      <c r="C98" s="88">
        <v>308502.82</v>
      </c>
      <c r="D98" s="54">
        <v>0</v>
      </c>
      <c r="E98" s="63">
        <f t="shared" si="6"/>
        <v>308502.82</v>
      </c>
    </row>
    <row r="99" spans="1:5" x14ac:dyDescent="0.25">
      <c r="A99" s="87">
        <v>93</v>
      </c>
      <c r="B99" s="89" t="s">
        <v>247</v>
      </c>
      <c r="C99" s="54">
        <v>0</v>
      </c>
      <c r="D99" s="54">
        <v>100000</v>
      </c>
      <c r="E99" s="63">
        <f t="shared" si="6"/>
        <v>-100000</v>
      </c>
    </row>
    <row r="100" spans="1:5" x14ac:dyDescent="0.25">
      <c r="A100" s="87">
        <v>94</v>
      </c>
      <c r="B100" s="89" t="s">
        <v>248</v>
      </c>
      <c r="C100" s="54">
        <v>0</v>
      </c>
      <c r="D100" s="54">
        <v>27888</v>
      </c>
      <c r="E100" s="63">
        <f t="shared" si="6"/>
        <v>-27888</v>
      </c>
    </row>
    <row r="101" spans="1:5" x14ac:dyDescent="0.25">
      <c r="A101" s="87">
        <v>95</v>
      </c>
      <c r="B101" s="61" t="s">
        <v>249</v>
      </c>
      <c r="C101" s="54">
        <v>0</v>
      </c>
      <c r="D101" s="54">
        <v>39850</v>
      </c>
      <c r="E101" s="63">
        <f t="shared" si="6"/>
        <v>-39850</v>
      </c>
    </row>
    <row r="102" spans="1:5" x14ac:dyDescent="0.25">
      <c r="A102" s="87">
        <v>96</v>
      </c>
      <c r="B102" s="84" t="s">
        <v>238</v>
      </c>
      <c r="C102" s="88">
        <v>62068.15</v>
      </c>
      <c r="D102" s="54">
        <v>132470</v>
      </c>
      <c r="E102" s="63">
        <f t="shared" si="6"/>
        <v>-70401.850000000006</v>
      </c>
    </row>
    <row r="103" spans="1:5" x14ac:dyDescent="0.25">
      <c r="A103" s="87">
        <v>97</v>
      </c>
      <c r="B103" s="84" t="s">
        <v>239</v>
      </c>
      <c r="C103" s="88">
        <v>4449.78</v>
      </c>
      <c r="D103" s="54">
        <v>0</v>
      </c>
      <c r="E103" s="63">
        <f t="shared" si="6"/>
        <v>4449.78</v>
      </c>
    </row>
    <row r="104" spans="1:5" x14ac:dyDescent="0.25">
      <c r="A104" s="87">
        <v>98</v>
      </c>
      <c r="B104" s="61" t="s">
        <v>250</v>
      </c>
      <c r="C104" s="54">
        <v>0</v>
      </c>
      <c r="D104" s="54">
        <v>22290</v>
      </c>
      <c r="E104" s="63">
        <f t="shared" si="6"/>
        <v>-22290</v>
      </c>
    </row>
    <row r="105" spans="1:5" x14ac:dyDescent="0.25">
      <c r="A105" s="87">
        <v>99</v>
      </c>
      <c r="B105" s="84" t="s">
        <v>240</v>
      </c>
      <c r="C105" s="88">
        <v>59760.63</v>
      </c>
      <c r="D105" s="54">
        <v>0</v>
      </c>
      <c r="E105" s="63">
        <f t="shared" si="6"/>
        <v>59760.63</v>
      </c>
    </row>
    <row r="106" spans="1:5" x14ac:dyDescent="0.25">
      <c r="A106" s="87">
        <v>100</v>
      </c>
      <c r="B106" s="84" t="s">
        <v>241</v>
      </c>
      <c r="C106" s="88">
        <v>42054</v>
      </c>
      <c r="D106" s="54">
        <v>456718.91</v>
      </c>
      <c r="E106" s="63">
        <f t="shared" si="6"/>
        <v>-414664.91</v>
      </c>
    </row>
    <row r="107" spans="1:5" x14ac:dyDescent="0.25">
      <c r="A107" s="87">
        <v>101</v>
      </c>
      <c r="B107" s="84" t="s">
        <v>242</v>
      </c>
      <c r="C107" s="88">
        <v>184698.91</v>
      </c>
      <c r="D107" s="54">
        <v>116305.64</v>
      </c>
      <c r="E107" s="63">
        <f t="shared" si="6"/>
        <v>68393.27</v>
      </c>
    </row>
    <row r="108" spans="1:5" x14ac:dyDescent="0.25">
      <c r="A108" s="87">
        <v>102</v>
      </c>
      <c r="B108" s="84" t="s">
        <v>243</v>
      </c>
      <c r="C108" s="88">
        <v>66514.77</v>
      </c>
      <c r="D108" s="54">
        <v>62557.99</v>
      </c>
      <c r="E108" s="63">
        <f t="shared" si="6"/>
        <v>3956.7800000000061</v>
      </c>
    </row>
    <row r="109" spans="1:5" x14ac:dyDescent="0.25">
      <c r="A109" s="87">
        <v>103</v>
      </c>
      <c r="B109" s="84" t="s">
        <v>244</v>
      </c>
      <c r="C109" s="88">
        <v>508394.66999999993</v>
      </c>
      <c r="D109" s="54">
        <v>153583.75</v>
      </c>
      <c r="E109" s="63">
        <f t="shared" si="6"/>
        <v>354810.91999999993</v>
      </c>
    </row>
    <row r="110" spans="1:5" x14ac:dyDescent="0.25">
      <c r="A110" s="86"/>
      <c r="B110" s="86" t="s">
        <v>256</v>
      </c>
      <c r="C110" s="64">
        <f>SUM(C85:C109)</f>
        <v>4616593.2899999991</v>
      </c>
      <c r="D110" s="64">
        <f>SUM(D85:D109)</f>
        <v>4605207.0199999996</v>
      </c>
      <c r="E110" s="64">
        <f>SUM(E85:E109)</f>
        <v>11386.269999999786</v>
      </c>
    </row>
    <row r="111" spans="1:5" x14ac:dyDescent="0.25">
      <c r="A111" s="90" t="s">
        <v>29</v>
      </c>
      <c r="B111" s="90"/>
      <c r="C111" s="66">
        <f>C16+C71+C77+C84+C110</f>
        <v>16743539.65</v>
      </c>
      <c r="D111" s="66">
        <f>D16+D71+D77+D84+D110</f>
        <v>15409401.359999998</v>
      </c>
      <c r="E111" s="66">
        <f>E16+E71+E77+E84+E110</f>
        <v>1336430.17</v>
      </c>
    </row>
  </sheetData>
  <mergeCells count="1">
    <mergeCell ref="A1:E1"/>
  </mergeCells>
  <pageMargins left="0.45" right="0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6"/>
  <sheetViews>
    <sheetView zoomScaleNormal="100" workbookViewId="0">
      <selection sqref="A1:B1"/>
    </sheetView>
  </sheetViews>
  <sheetFormatPr defaultRowHeight="15" x14ac:dyDescent="0.25"/>
  <cols>
    <col min="1" max="1" width="57.28515625" style="110" customWidth="1"/>
    <col min="2" max="2" width="13.5703125" style="110" customWidth="1"/>
  </cols>
  <sheetData>
    <row r="1" spans="1:2" ht="30" customHeight="1" x14ac:dyDescent="0.25">
      <c r="A1" s="159" t="s">
        <v>394</v>
      </c>
      <c r="B1" s="160"/>
    </row>
    <row r="2" spans="1:2" ht="35.450000000000003" customHeight="1" x14ac:dyDescent="0.25">
      <c r="A2" s="94" t="s">
        <v>251</v>
      </c>
      <c r="B2" s="95" t="s">
        <v>146</v>
      </c>
    </row>
    <row r="3" spans="1:2" x14ac:dyDescent="0.25">
      <c r="A3" s="155" t="s">
        <v>257</v>
      </c>
      <c r="B3" s="156"/>
    </row>
    <row r="4" spans="1:2" x14ac:dyDescent="0.25">
      <c r="A4" s="93" t="s">
        <v>258</v>
      </c>
      <c r="B4" s="96">
        <v>178739.69</v>
      </c>
    </row>
    <row r="5" spans="1:2" x14ac:dyDescent="0.25">
      <c r="A5" s="93" t="s">
        <v>259</v>
      </c>
      <c r="B5" s="96">
        <v>12784.24</v>
      </c>
    </row>
    <row r="6" spans="1:2" x14ac:dyDescent="0.25">
      <c r="A6" s="93" t="s">
        <v>260</v>
      </c>
      <c r="B6" s="96">
        <v>10980.95</v>
      </c>
    </row>
    <row r="7" spans="1:2" x14ac:dyDescent="0.25">
      <c r="A7" s="93" t="s">
        <v>261</v>
      </c>
      <c r="B7" s="96">
        <v>273.52</v>
      </c>
    </row>
    <row r="8" spans="1:2" x14ac:dyDescent="0.25">
      <c r="A8" s="93" t="s">
        <v>262</v>
      </c>
      <c r="B8" s="96">
        <v>10291.33</v>
      </c>
    </row>
    <row r="9" spans="1:2" x14ac:dyDescent="0.25">
      <c r="A9" s="93" t="s">
        <v>263</v>
      </c>
      <c r="B9" s="96">
        <v>10980.95</v>
      </c>
    </row>
    <row r="10" spans="1:2" x14ac:dyDescent="0.25">
      <c r="A10" s="93" t="s">
        <v>264</v>
      </c>
      <c r="B10" s="96">
        <v>1556.76</v>
      </c>
    </row>
    <row r="11" spans="1:2" ht="22.5" x14ac:dyDescent="0.25">
      <c r="A11" s="93" t="s">
        <v>265</v>
      </c>
      <c r="B11" s="96">
        <v>836.07</v>
      </c>
    </row>
    <row r="12" spans="1:2" x14ac:dyDescent="0.25">
      <c r="A12" s="93" t="s">
        <v>266</v>
      </c>
      <c r="B12" s="97">
        <v>4152.3599999999997</v>
      </c>
    </row>
    <row r="13" spans="1:2" x14ac:dyDescent="0.25">
      <c r="A13" s="98" t="s">
        <v>252</v>
      </c>
      <c r="B13" s="99">
        <f>SUM(B4:B12)</f>
        <v>230595.87</v>
      </c>
    </row>
    <row r="14" spans="1:2" ht="22.5" x14ac:dyDescent="0.25">
      <c r="A14" s="93" t="s">
        <v>267</v>
      </c>
      <c r="B14" s="100">
        <v>138</v>
      </c>
    </row>
    <row r="15" spans="1:2" x14ac:dyDescent="0.25">
      <c r="A15" s="93" t="s">
        <v>268</v>
      </c>
      <c r="B15" s="100">
        <v>1389.83</v>
      </c>
    </row>
    <row r="16" spans="1:2" x14ac:dyDescent="0.25">
      <c r="A16" s="93" t="s">
        <v>269</v>
      </c>
      <c r="B16" s="100">
        <v>159.33000000000001</v>
      </c>
    </row>
    <row r="17" spans="1:2" x14ac:dyDescent="0.25">
      <c r="A17" s="93" t="s">
        <v>270</v>
      </c>
      <c r="B17" s="100">
        <v>7042.75</v>
      </c>
    </row>
    <row r="18" spans="1:2" x14ac:dyDescent="0.25">
      <c r="A18" s="93" t="s">
        <v>271</v>
      </c>
      <c r="B18" s="100">
        <v>174</v>
      </c>
    </row>
    <row r="19" spans="1:2" ht="22.5" x14ac:dyDescent="0.25">
      <c r="A19" s="93" t="s">
        <v>272</v>
      </c>
      <c r="B19" s="100">
        <v>85</v>
      </c>
    </row>
    <row r="20" spans="1:2" x14ac:dyDescent="0.25">
      <c r="A20" s="93" t="s">
        <v>273</v>
      </c>
      <c r="B20" s="100">
        <v>56</v>
      </c>
    </row>
    <row r="21" spans="1:2" x14ac:dyDescent="0.25">
      <c r="A21" s="93" t="s">
        <v>274</v>
      </c>
      <c r="B21" s="100">
        <v>1652.21</v>
      </c>
    </row>
    <row r="22" spans="1:2" x14ac:dyDescent="0.25">
      <c r="A22" s="93" t="s">
        <v>275</v>
      </c>
      <c r="B22" s="100">
        <v>3187.62</v>
      </c>
    </row>
    <row r="23" spans="1:2" ht="22.5" x14ac:dyDescent="0.25">
      <c r="A23" s="93" t="s">
        <v>276</v>
      </c>
      <c r="B23" s="100">
        <v>1615.21</v>
      </c>
    </row>
    <row r="24" spans="1:2" x14ac:dyDescent="0.25">
      <c r="A24" s="93" t="s">
        <v>277</v>
      </c>
      <c r="B24" s="100">
        <v>0</v>
      </c>
    </row>
    <row r="25" spans="1:2" x14ac:dyDescent="0.25">
      <c r="A25" s="93" t="s">
        <v>278</v>
      </c>
      <c r="B25" s="100">
        <v>0</v>
      </c>
    </row>
    <row r="26" spans="1:2" x14ac:dyDescent="0.25">
      <c r="A26" s="93" t="s">
        <v>279</v>
      </c>
      <c r="B26" s="100">
        <v>265</v>
      </c>
    </row>
    <row r="27" spans="1:2" x14ac:dyDescent="0.25">
      <c r="A27" s="93" t="s">
        <v>280</v>
      </c>
      <c r="B27" s="100">
        <v>709.46</v>
      </c>
    </row>
    <row r="28" spans="1:2" x14ac:dyDescent="0.25">
      <c r="A28" s="93" t="s">
        <v>281</v>
      </c>
      <c r="B28" s="100">
        <v>30</v>
      </c>
    </row>
    <row r="29" spans="1:2" x14ac:dyDescent="0.25">
      <c r="A29" s="93" t="s">
        <v>282</v>
      </c>
      <c r="B29" s="100">
        <v>553.5</v>
      </c>
    </row>
    <row r="30" spans="1:2" x14ac:dyDescent="0.25">
      <c r="A30" s="93" t="s">
        <v>283</v>
      </c>
      <c r="B30" s="100">
        <v>300</v>
      </c>
    </row>
    <row r="31" spans="1:2" x14ac:dyDescent="0.25">
      <c r="A31" s="93" t="s">
        <v>284</v>
      </c>
      <c r="B31" s="100">
        <v>2402.7399999999998</v>
      </c>
    </row>
    <row r="32" spans="1:2" x14ac:dyDescent="0.25">
      <c r="A32" s="98" t="s">
        <v>285</v>
      </c>
      <c r="B32" s="101">
        <f>SUM(B14:B31)</f>
        <v>19760.649999999994</v>
      </c>
    </row>
    <row r="33" spans="1:2" x14ac:dyDescent="0.25">
      <c r="A33" s="93" t="s">
        <v>286</v>
      </c>
      <c r="B33" s="96">
        <v>62696.95</v>
      </c>
    </row>
    <row r="34" spans="1:2" x14ac:dyDescent="0.25">
      <c r="A34" s="93" t="s">
        <v>287</v>
      </c>
      <c r="B34" s="96">
        <v>245292.1</v>
      </c>
    </row>
    <row r="35" spans="1:2" x14ac:dyDescent="0.25">
      <c r="A35" s="93" t="s">
        <v>288</v>
      </c>
      <c r="B35" s="96">
        <v>6284.0499999999993</v>
      </c>
    </row>
    <row r="36" spans="1:2" x14ac:dyDescent="0.25">
      <c r="A36" s="98" t="s">
        <v>255</v>
      </c>
      <c r="B36" s="99">
        <f>SUM(B33:B35)</f>
        <v>314273.09999999998</v>
      </c>
    </row>
    <row r="37" spans="1:2" x14ac:dyDescent="0.25">
      <c r="A37" s="91" t="s">
        <v>289</v>
      </c>
      <c r="B37" s="102">
        <f>B13+B32+B36</f>
        <v>564629.62</v>
      </c>
    </row>
    <row r="38" spans="1:2" ht="14.45" customHeight="1" x14ac:dyDescent="0.25">
      <c r="A38" s="161" t="s">
        <v>290</v>
      </c>
      <c r="B38" s="161"/>
    </row>
    <row r="39" spans="1:2" x14ac:dyDescent="0.25">
      <c r="A39" s="103" t="s">
        <v>258</v>
      </c>
      <c r="B39" s="104">
        <v>227306.93</v>
      </c>
    </row>
    <row r="40" spans="1:2" x14ac:dyDescent="0.25">
      <c r="A40" s="93" t="s">
        <v>259</v>
      </c>
      <c r="B40" s="96">
        <v>12696.26</v>
      </c>
    </row>
    <row r="41" spans="1:2" x14ac:dyDescent="0.25">
      <c r="A41" s="93" t="s">
        <v>260</v>
      </c>
      <c r="B41" s="96">
        <v>13524.46</v>
      </c>
    </row>
    <row r="42" spans="1:2" x14ac:dyDescent="0.25">
      <c r="A42" s="93" t="s">
        <v>261</v>
      </c>
      <c r="B42" s="96">
        <v>636.46</v>
      </c>
    </row>
    <row r="43" spans="1:2" x14ac:dyDescent="0.25">
      <c r="A43" s="93" t="s">
        <v>262</v>
      </c>
      <c r="B43" s="96">
        <v>13169.29</v>
      </c>
    </row>
    <row r="44" spans="1:2" x14ac:dyDescent="0.25">
      <c r="A44" s="93" t="s">
        <v>263</v>
      </c>
      <c r="B44" s="96">
        <v>13524.46</v>
      </c>
    </row>
    <row r="45" spans="1:2" x14ac:dyDescent="0.25">
      <c r="A45" s="93" t="s">
        <v>264</v>
      </c>
      <c r="B45" s="96">
        <v>877.21</v>
      </c>
    </row>
    <row r="46" spans="1:2" ht="22.5" x14ac:dyDescent="0.25">
      <c r="A46" s="93" t="s">
        <v>265</v>
      </c>
      <c r="B46" s="96">
        <v>2279.1999999999998</v>
      </c>
    </row>
    <row r="47" spans="1:2" x14ac:dyDescent="0.25">
      <c r="A47" s="98" t="s">
        <v>252</v>
      </c>
      <c r="B47" s="99">
        <f>SUM(B39:B46)</f>
        <v>284014.27</v>
      </c>
    </row>
    <row r="48" spans="1:2" x14ac:dyDescent="0.25">
      <c r="A48" s="93" t="s">
        <v>291</v>
      </c>
      <c r="B48" s="100">
        <v>158.54</v>
      </c>
    </row>
    <row r="49" spans="1:2" x14ac:dyDescent="0.25">
      <c r="A49" s="93" t="s">
        <v>268</v>
      </c>
      <c r="B49" s="100">
        <v>1605.26</v>
      </c>
    </row>
    <row r="50" spans="1:2" x14ac:dyDescent="0.25">
      <c r="A50" s="93" t="s">
        <v>269</v>
      </c>
      <c r="B50" s="100">
        <v>537.20000000000005</v>
      </c>
    </row>
    <row r="51" spans="1:2" x14ac:dyDescent="0.25">
      <c r="A51" s="93" t="s">
        <v>270</v>
      </c>
      <c r="B51" s="100">
        <v>5071.25</v>
      </c>
    </row>
    <row r="52" spans="1:2" x14ac:dyDescent="0.25">
      <c r="A52" s="93" t="s">
        <v>274</v>
      </c>
      <c r="B52" s="100">
        <v>487.64</v>
      </c>
    </row>
    <row r="53" spans="1:2" x14ac:dyDescent="0.25">
      <c r="A53" s="93" t="s">
        <v>292</v>
      </c>
      <c r="B53" s="100">
        <v>1920</v>
      </c>
    </row>
    <row r="54" spans="1:2" x14ac:dyDescent="0.25">
      <c r="A54" s="93" t="s">
        <v>275</v>
      </c>
      <c r="B54" s="100">
        <v>6873.4</v>
      </c>
    </row>
    <row r="55" spans="1:2" ht="22.5" x14ac:dyDescent="0.25">
      <c r="A55" s="93" t="s">
        <v>276</v>
      </c>
      <c r="B55" s="100">
        <v>853.28</v>
      </c>
    </row>
    <row r="56" spans="1:2" x14ac:dyDescent="0.25">
      <c r="A56" s="93" t="s">
        <v>279</v>
      </c>
      <c r="B56" s="100">
        <v>225</v>
      </c>
    </row>
    <row r="57" spans="1:2" x14ac:dyDescent="0.25">
      <c r="A57" s="93" t="s">
        <v>280</v>
      </c>
      <c r="B57" s="100">
        <v>331.71</v>
      </c>
    </row>
    <row r="58" spans="1:2" x14ac:dyDescent="0.25">
      <c r="A58" s="93" t="s">
        <v>282</v>
      </c>
      <c r="B58" s="100">
        <v>600.01</v>
      </c>
    </row>
    <row r="59" spans="1:2" ht="22.5" x14ac:dyDescent="0.25">
      <c r="A59" s="93" t="s">
        <v>293</v>
      </c>
      <c r="B59" s="100">
        <v>61116.99</v>
      </c>
    </row>
    <row r="60" spans="1:2" x14ac:dyDescent="0.25">
      <c r="A60" s="93" t="s">
        <v>294</v>
      </c>
      <c r="B60" s="100">
        <v>2310</v>
      </c>
    </row>
    <row r="61" spans="1:2" x14ac:dyDescent="0.25">
      <c r="A61" s="93" t="s">
        <v>283</v>
      </c>
      <c r="B61" s="100">
        <v>2106.3000000000002</v>
      </c>
    </row>
    <row r="62" spans="1:2" x14ac:dyDescent="0.25">
      <c r="A62" s="93" t="s">
        <v>284</v>
      </c>
      <c r="B62" s="100">
        <v>427.5</v>
      </c>
    </row>
    <row r="63" spans="1:2" x14ac:dyDescent="0.25">
      <c r="A63" s="98" t="s">
        <v>295</v>
      </c>
      <c r="B63" s="99">
        <f>SUM(B48:B62)</f>
        <v>84624.08</v>
      </c>
    </row>
    <row r="64" spans="1:2" x14ac:dyDescent="0.25">
      <c r="A64" s="91" t="s">
        <v>296</v>
      </c>
      <c r="B64" s="102">
        <f>B47+B63</f>
        <v>368638.35000000003</v>
      </c>
    </row>
    <row r="65" spans="1:2" ht="14.45" customHeight="1" x14ac:dyDescent="0.25">
      <c r="A65" s="155" t="s">
        <v>297</v>
      </c>
      <c r="B65" s="156"/>
    </row>
    <row r="66" spans="1:2" x14ac:dyDescent="0.25">
      <c r="A66" s="93" t="s">
        <v>258</v>
      </c>
      <c r="B66" s="96">
        <v>6906.57</v>
      </c>
    </row>
    <row r="67" spans="1:2" x14ac:dyDescent="0.25">
      <c r="A67" s="93" t="s">
        <v>259</v>
      </c>
      <c r="B67" s="96">
        <v>481.22</v>
      </c>
    </row>
    <row r="68" spans="1:2" x14ac:dyDescent="0.25">
      <c r="A68" s="93" t="s">
        <v>260</v>
      </c>
      <c r="B68" s="96">
        <v>421.22</v>
      </c>
    </row>
    <row r="69" spans="1:2" x14ac:dyDescent="0.25">
      <c r="A69" s="93" t="s">
        <v>262</v>
      </c>
      <c r="B69" s="96">
        <v>614.53</v>
      </c>
    </row>
    <row r="70" spans="1:2" x14ac:dyDescent="0.25">
      <c r="A70" s="93" t="s">
        <v>263</v>
      </c>
      <c r="B70" s="96">
        <v>421.22</v>
      </c>
    </row>
    <row r="71" spans="1:2" x14ac:dyDescent="0.25">
      <c r="A71" s="98" t="s">
        <v>252</v>
      </c>
      <c r="B71" s="99">
        <f>SUM(B66:B70)</f>
        <v>8844.76</v>
      </c>
    </row>
    <row r="72" spans="1:2" x14ac:dyDescent="0.25">
      <c r="A72" s="93" t="s">
        <v>275</v>
      </c>
      <c r="B72" s="100">
        <v>140.62</v>
      </c>
    </row>
    <row r="73" spans="1:2" x14ac:dyDescent="0.25">
      <c r="A73" s="93" t="s">
        <v>284</v>
      </c>
      <c r="B73" s="100">
        <v>349</v>
      </c>
    </row>
    <row r="74" spans="1:2" x14ac:dyDescent="0.25">
      <c r="A74" s="98" t="s">
        <v>295</v>
      </c>
      <c r="B74" s="99">
        <f>SUM(B72:B73)</f>
        <v>489.62</v>
      </c>
    </row>
    <row r="75" spans="1:2" x14ac:dyDescent="0.25">
      <c r="A75" s="93" t="s">
        <v>287</v>
      </c>
      <c r="B75" s="96">
        <v>3924</v>
      </c>
    </row>
    <row r="76" spans="1:2" x14ac:dyDescent="0.25">
      <c r="A76" s="98" t="s">
        <v>255</v>
      </c>
      <c r="B76" s="99">
        <f>B75</f>
        <v>3924</v>
      </c>
    </row>
    <row r="77" spans="1:2" x14ac:dyDescent="0.25">
      <c r="A77" s="91" t="s">
        <v>298</v>
      </c>
      <c r="B77" s="102">
        <f>B71+B74+B76</f>
        <v>13258.380000000001</v>
      </c>
    </row>
    <row r="78" spans="1:2" ht="14.45" customHeight="1" x14ac:dyDescent="0.25">
      <c r="A78" s="155" t="s">
        <v>299</v>
      </c>
      <c r="B78" s="156"/>
    </row>
    <row r="79" spans="1:2" x14ac:dyDescent="0.25">
      <c r="A79" s="93" t="s">
        <v>258</v>
      </c>
      <c r="B79" s="96">
        <v>48839.15</v>
      </c>
    </row>
    <row r="80" spans="1:2" x14ac:dyDescent="0.25">
      <c r="A80" s="93" t="s">
        <v>259</v>
      </c>
      <c r="B80" s="96">
        <v>3341.78</v>
      </c>
    </row>
    <row r="81" spans="1:2" x14ac:dyDescent="0.25">
      <c r="A81" s="93" t="s">
        <v>260</v>
      </c>
      <c r="B81" s="96">
        <v>2851.6</v>
      </c>
    </row>
    <row r="82" spans="1:2" x14ac:dyDescent="0.25">
      <c r="A82" s="93" t="s">
        <v>261</v>
      </c>
      <c r="B82" s="96">
        <v>196.58</v>
      </c>
    </row>
    <row r="83" spans="1:2" x14ac:dyDescent="0.25">
      <c r="A83" s="93" t="s">
        <v>262</v>
      </c>
      <c r="B83" s="96">
        <v>1735.39</v>
      </c>
    </row>
    <row r="84" spans="1:2" x14ac:dyDescent="0.25">
      <c r="A84" s="93" t="s">
        <v>263</v>
      </c>
      <c r="B84" s="96">
        <v>2851.6</v>
      </c>
    </row>
    <row r="85" spans="1:2" ht="22.5" x14ac:dyDescent="0.25">
      <c r="A85" s="93" t="s">
        <v>265</v>
      </c>
      <c r="B85" s="96">
        <v>68.38</v>
      </c>
    </row>
    <row r="86" spans="1:2" x14ac:dyDescent="0.25">
      <c r="A86" s="98" t="s">
        <v>252</v>
      </c>
      <c r="B86" s="99">
        <f>SUM(B79:B85)</f>
        <v>59884.479999999996</v>
      </c>
    </row>
    <row r="87" spans="1:2" ht="22.5" x14ac:dyDescent="0.25">
      <c r="A87" s="93" t="s">
        <v>267</v>
      </c>
      <c r="B87" s="100">
        <v>170</v>
      </c>
    </row>
    <row r="88" spans="1:2" x14ac:dyDescent="0.25">
      <c r="A88" s="93" t="s">
        <v>268</v>
      </c>
      <c r="B88" s="100">
        <v>620.61</v>
      </c>
    </row>
    <row r="89" spans="1:2" ht="22.5" x14ac:dyDescent="0.25">
      <c r="A89" s="93" t="s">
        <v>300</v>
      </c>
      <c r="B89" s="100">
        <v>900</v>
      </c>
    </row>
    <row r="90" spans="1:2" x14ac:dyDescent="0.25">
      <c r="A90" s="93" t="s">
        <v>269</v>
      </c>
      <c r="B90" s="100">
        <v>480.05</v>
      </c>
    </row>
    <row r="91" spans="1:2" x14ac:dyDescent="0.25">
      <c r="A91" s="93" t="s">
        <v>270</v>
      </c>
      <c r="B91" s="100">
        <v>1000</v>
      </c>
    </row>
    <row r="92" spans="1:2" x14ac:dyDescent="0.25">
      <c r="A92" s="93" t="s">
        <v>301</v>
      </c>
      <c r="B92" s="100">
        <v>4000</v>
      </c>
    </row>
    <row r="93" spans="1:2" x14ac:dyDescent="0.25">
      <c r="A93" s="93" t="s">
        <v>274</v>
      </c>
      <c r="B93" s="100">
        <v>375.22</v>
      </c>
    </row>
    <row r="94" spans="1:2" x14ac:dyDescent="0.25">
      <c r="A94" s="93" t="s">
        <v>275</v>
      </c>
      <c r="B94" s="100">
        <v>1248.72</v>
      </c>
    </row>
    <row r="95" spans="1:2" ht="22.5" x14ac:dyDescent="0.25">
      <c r="A95" s="93" t="s">
        <v>276</v>
      </c>
      <c r="B95" s="100">
        <v>1191.49</v>
      </c>
    </row>
    <row r="96" spans="1:2" x14ac:dyDescent="0.25">
      <c r="A96" s="93" t="s">
        <v>278</v>
      </c>
      <c r="B96" s="100">
        <v>0</v>
      </c>
    </row>
    <row r="97" spans="1:2" x14ac:dyDescent="0.25">
      <c r="A97" s="93" t="s">
        <v>279</v>
      </c>
      <c r="B97" s="100">
        <v>75</v>
      </c>
    </row>
    <row r="98" spans="1:2" x14ac:dyDescent="0.25">
      <c r="A98" s="93" t="s">
        <v>280</v>
      </c>
      <c r="B98" s="100">
        <v>137.47</v>
      </c>
    </row>
    <row r="99" spans="1:2" x14ac:dyDescent="0.25">
      <c r="A99" s="93" t="s">
        <v>281</v>
      </c>
      <c r="B99" s="100">
        <v>30</v>
      </c>
    </row>
    <row r="100" spans="1:2" x14ac:dyDescent="0.25">
      <c r="A100" s="93" t="s">
        <v>282</v>
      </c>
      <c r="B100" s="100">
        <v>1400</v>
      </c>
    </row>
    <row r="101" spans="1:2" x14ac:dyDescent="0.25">
      <c r="A101" s="93" t="s">
        <v>302</v>
      </c>
      <c r="B101" s="100">
        <v>20000</v>
      </c>
    </row>
    <row r="102" spans="1:2" x14ac:dyDescent="0.25">
      <c r="A102" s="93" t="s">
        <v>284</v>
      </c>
      <c r="B102" s="100">
        <v>170.5</v>
      </c>
    </row>
    <row r="103" spans="1:2" x14ac:dyDescent="0.25">
      <c r="A103" s="98" t="s">
        <v>295</v>
      </c>
      <c r="B103" s="99">
        <f>SUM(B87:B102)</f>
        <v>31799.059999999998</v>
      </c>
    </row>
    <row r="104" spans="1:2" x14ac:dyDescent="0.25">
      <c r="A104" s="91" t="s">
        <v>303</v>
      </c>
      <c r="B104" s="102">
        <f>B86+B103</f>
        <v>91683.54</v>
      </c>
    </row>
    <row r="105" spans="1:2" ht="14.45" customHeight="1" x14ac:dyDescent="0.25">
      <c r="A105" s="155" t="s">
        <v>304</v>
      </c>
      <c r="B105" s="156"/>
    </row>
    <row r="106" spans="1:2" x14ac:dyDescent="0.25">
      <c r="A106" s="93" t="s">
        <v>258</v>
      </c>
      <c r="B106" s="96">
        <v>179704.66</v>
      </c>
    </row>
    <row r="107" spans="1:2" x14ac:dyDescent="0.25">
      <c r="A107" s="93" t="s">
        <v>259</v>
      </c>
      <c r="B107" s="96">
        <v>15473.82</v>
      </c>
    </row>
    <row r="108" spans="1:2" x14ac:dyDescent="0.25">
      <c r="A108" s="93" t="s">
        <v>260</v>
      </c>
      <c r="B108" s="96">
        <v>11195.82</v>
      </c>
    </row>
    <row r="109" spans="1:2" x14ac:dyDescent="0.25">
      <c r="A109" s="93" t="s">
        <v>262</v>
      </c>
      <c r="B109" s="96">
        <v>5909.38</v>
      </c>
    </row>
    <row r="110" spans="1:2" x14ac:dyDescent="0.25">
      <c r="A110" s="93" t="s">
        <v>263</v>
      </c>
      <c r="B110" s="96">
        <v>11195.82</v>
      </c>
    </row>
    <row r="111" spans="1:2" x14ac:dyDescent="0.25">
      <c r="A111" s="93" t="s">
        <v>305</v>
      </c>
      <c r="B111" s="96">
        <v>31986.45</v>
      </c>
    </row>
    <row r="112" spans="1:2" ht="22.5" x14ac:dyDescent="0.25">
      <c r="A112" s="93" t="s">
        <v>265</v>
      </c>
      <c r="B112" s="96">
        <v>231.95</v>
      </c>
    </row>
    <row r="113" spans="1:2" x14ac:dyDescent="0.25">
      <c r="A113" s="98" t="s">
        <v>252</v>
      </c>
      <c r="B113" s="99">
        <f>SUM(B106:B112)</f>
        <v>255697.90000000005</v>
      </c>
    </row>
    <row r="114" spans="1:2" x14ac:dyDescent="0.25">
      <c r="A114" s="93" t="s">
        <v>269</v>
      </c>
      <c r="B114" s="100">
        <v>399.19</v>
      </c>
    </row>
    <row r="115" spans="1:2" x14ac:dyDescent="0.25">
      <c r="A115" s="93" t="s">
        <v>270</v>
      </c>
      <c r="B115" s="100">
        <v>2028.5</v>
      </c>
    </row>
    <row r="116" spans="1:2" x14ac:dyDescent="0.25">
      <c r="A116" s="93" t="s">
        <v>274</v>
      </c>
      <c r="B116" s="100">
        <v>746.02</v>
      </c>
    </row>
    <row r="117" spans="1:2" x14ac:dyDescent="0.25">
      <c r="A117" s="93" t="s">
        <v>275</v>
      </c>
      <c r="B117" s="100">
        <v>666.9</v>
      </c>
    </row>
    <row r="118" spans="1:2" ht="22.5" x14ac:dyDescent="0.25">
      <c r="A118" s="93" t="s">
        <v>276</v>
      </c>
      <c r="B118" s="100">
        <v>149.66999999999999</v>
      </c>
    </row>
    <row r="119" spans="1:2" x14ac:dyDescent="0.25">
      <c r="A119" s="93" t="s">
        <v>279</v>
      </c>
      <c r="B119" s="100">
        <v>75</v>
      </c>
    </row>
    <row r="120" spans="1:2" x14ac:dyDescent="0.25">
      <c r="A120" s="93" t="s">
        <v>280</v>
      </c>
      <c r="B120" s="100">
        <v>110.57</v>
      </c>
    </row>
    <row r="121" spans="1:2" x14ac:dyDescent="0.25">
      <c r="A121" s="93" t="s">
        <v>284</v>
      </c>
      <c r="B121" s="100">
        <v>727.8</v>
      </c>
    </row>
    <row r="122" spans="1:2" x14ac:dyDescent="0.25">
      <c r="A122" s="98" t="s">
        <v>295</v>
      </c>
      <c r="B122" s="99">
        <f>SUM(B114:B121)</f>
        <v>4903.6500000000005</v>
      </c>
    </row>
    <row r="123" spans="1:2" x14ac:dyDescent="0.25">
      <c r="A123" s="91" t="s">
        <v>306</v>
      </c>
      <c r="B123" s="102">
        <f>B113+B122</f>
        <v>260601.55000000005</v>
      </c>
    </row>
    <row r="124" spans="1:2" x14ac:dyDescent="0.25">
      <c r="A124" s="155" t="s">
        <v>307</v>
      </c>
      <c r="B124" s="156"/>
    </row>
    <row r="125" spans="1:2" x14ac:dyDescent="0.25">
      <c r="A125" s="93" t="s">
        <v>258</v>
      </c>
      <c r="B125" s="96">
        <v>133591.14000000001</v>
      </c>
    </row>
    <row r="126" spans="1:2" x14ac:dyDescent="0.25">
      <c r="A126" s="93" t="s">
        <v>259</v>
      </c>
      <c r="B126" s="96">
        <v>7813.91</v>
      </c>
    </row>
    <row r="127" spans="1:2" x14ac:dyDescent="0.25">
      <c r="A127" s="93" t="s">
        <v>260</v>
      </c>
      <c r="B127" s="96">
        <v>7869.35</v>
      </c>
    </row>
    <row r="128" spans="1:2" x14ac:dyDescent="0.25">
      <c r="A128" s="93" t="s">
        <v>261</v>
      </c>
      <c r="B128" s="96">
        <v>296.87</v>
      </c>
    </row>
    <row r="129" spans="1:2" x14ac:dyDescent="0.25">
      <c r="A129" s="93" t="s">
        <v>262</v>
      </c>
      <c r="B129" s="96">
        <v>5713.1</v>
      </c>
    </row>
    <row r="130" spans="1:2" x14ac:dyDescent="0.25">
      <c r="A130" s="93" t="s">
        <v>263</v>
      </c>
      <c r="B130" s="96">
        <v>7869.35</v>
      </c>
    </row>
    <row r="131" spans="1:2" x14ac:dyDescent="0.25">
      <c r="A131" s="93" t="s">
        <v>264</v>
      </c>
      <c r="B131" s="96">
        <v>1197.05</v>
      </c>
    </row>
    <row r="132" spans="1:2" ht="22.5" x14ac:dyDescent="0.25">
      <c r="A132" s="93" t="s">
        <v>265</v>
      </c>
      <c r="B132" s="96">
        <v>904.47</v>
      </c>
    </row>
    <row r="133" spans="1:2" x14ac:dyDescent="0.25">
      <c r="A133" s="98" t="s">
        <v>252</v>
      </c>
      <c r="B133" s="99">
        <f>SUM(B125:B132)</f>
        <v>165255.24000000002</v>
      </c>
    </row>
    <row r="134" spans="1:2" ht="22.5" x14ac:dyDescent="0.25">
      <c r="A134" s="93" t="s">
        <v>267</v>
      </c>
      <c r="B134" s="100">
        <v>519</v>
      </c>
    </row>
    <row r="135" spans="1:2" ht="22.5" x14ac:dyDescent="0.25">
      <c r="A135" s="93" t="s">
        <v>308</v>
      </c>
      <c r="B135" s="100">
        <v>54.8</v>
      </c>
    </row>
    <row r="136" spans="1:2" x14ac:dyDescent="0.25">
      <c r="A136" s="93" t="s">
        <v>291</v>
      </c>
      <c r="B136" s="100">
        <v>44.97</v>
      </c>
    </row>
    <row r="137" spans="1:2" x14ac:dyDescent="0.25">
      <c r="A137" s="93" t="s">
        <v>268</v>
      </c>
      <c r="B137" s="100">
        <v>1664.23</v>
      </c>
    </row>
    <row r="138" spans="1:2" x14ac:dyDescent="0.25">
      <c r="A138" s="93" t="s">
        <v>309</v>
      </c>
      <c r="B138" s="100">
        <v>8311.0400000000009</v>
      </c>
    </row>
    <row r="139" spans="1:2" ht="17.45" customHeight="1" x14ac:dyDescent="0.25">
      <c r="A139" s="93" t="s">
        <v>300</v>
      </c>
      <c r="B139" s="100">
        <v>35659.550000000003</v>
      </c>
    </row>
    <row r="140" spans="1:2" x14ac:dyDescent="0.25">
      <c r="A140" s="93" t="s">
        <v>269</v>
      </c>
      <c r="B140" s="100">
        <v>1995.44</v>
      </c>
    </row>
    <row r="141" spans="1:2" x14ac:dyDescent="0.25">
      <c r="A141" s="93" t="s">
        <v>270</v>
      </c>
      <c r="B141" s="100">
        <v>27054.36</v>
      </c>
    </row>
    <row r="142" spans="1:2" x14ac:dyDescent="0.25">
      <c r="A142" s="93" t="s">
        <v>301</v>
      </c>
      <c r="B142" s="100">
        <v>990</v>
      </c>
    </row>
    <row r="143" spans="1:2" x14ac:dyDescent="0.25">
      <c r="A143" s="93" t="s">
        <v>310</v>
      </c>
      <c r="B143" s="100">
        <v>5774.4</v>
      </c>
    </row>
    <row r="144" spans="1:2" x14ac:dyDescent="0.25">
      <c r="A144" s="93" t="s">
        <v>271</v>
      </c>
      <c r="B144" s="100">
        <v>665</v>
      </c>
    </row>
    <row r="145" spans="1:2" x14ac:dyDescent="0.25">
      <c r="A145" s="93" t="s">
        <v>311</v>
      </c>
      <c r="B145" s="100">
        <v>1610</v>
      </c>
    </row>
    <row r="146" spans="1:2" x14ac:dyDescent="0.25">
      <c r="A146" s="93" t="s">
        <v>274</v>
      </c>
      <c r="B146" s="100">
        <v>2364.6</v>
      </c>
    </row>
    <row r="147" spans="1:2" x14ac:dyDescent="0.25">
      <c r="A147" s="93" t="s">
        <v>275</v>
      </c>
      <c r="B147" s="100">
        <v>6634.2</v>
      </c>
    </row>
    <row r="148" spans="1:2" ht="22.5" x14ac:dyDescent="0.25">
      <c r="A148" s="93" t="s">
        <v>276</v>
      </c>
      <c r="B148" s="100">
        <v>2135.4899999999998</v>
      </c>
    </row>
    <row r="149" spans="1:2" x14ac:dyDescent="0.25">
      <c r="A149" s="93" t="s">
        <v>278</v>
      </c>
      <c r="B149" s="100">
        <v>0</v>
      </c>
    </row>
    <row r="150" spans="1:2" x14ac:dyDescent="0.25">
      <c r="A150" s="93" t="s">
        <v>279</v>
      </c>
      <c r="B150" s="100">
        <v>150</v>
      </c>
    </row>
    <row r="151" spans="1:2" x14ac:dyDescent="0.25">
      <c r="A151" s="93" t="s">
        <v>280</v>
      </c>
      <c r="B151" s="100">
        <v>313.77999999999997</v>
      </c>
    </row>
    <row r="152" spans="1:2" x14ac:dyDescent="0.25">
      <c r="A152" s="93" t="s">
        <v>281</v>
      </c>
      <c r="B152" s="100">
        <v>60</v>
      </c>
    </row>
    <row r="153" spans="1:2" x14ac:dyDescent="0.25">
      <c r="A153" s="93" t="s">
        <v>282</v>
      </c>
      <c r="B153" s="100">
        <v>1431</v>
      </c>
    </row>
    <row r="154" spans="1:2" ht="22.5" x14ac:dyDescent="0.25">
      <c r="A154" s="93" t="s">
        <v>293</v>
      </c>
      <c r="B154" s="100">
        <v>1363.51</v>
      </c>
    </row>
    <row r="155" spans="1:2" ht="22.5" x14ac:dyDescent="0.25">
      <c r="A155" s="93" t="s">
        <v>312</v>
      </c>
      <c r="B155" s="100">
        <v>139</v>
      </c>
    </row>
    <row r="156" spans="1:2" x14ac:dyDescent="0.25">
      <c r="A156" s="93" t="s">
        <v>283</v>
      </c>
      <c r="B156" s="100">
        <v>470</v>
      </c>
    </row>
    <row r="157" spans="1:2" x14ac:dyDescent="0.25">
      <c r="A157" s="93" t="s">
        <v>284</v>
      </c>
      <c r="B157" s="100">
        <v>1572.4</v>
      </c>
    </row>
    <row r="158" spans="1:2" ht="22.5" x14ac:dyDescent="0.25">
      <c r="A158" s="93" t="s">
        <v>313</v>
      </c>
      <c r="B158" s="100">
        <v>400</v>
      </c>
    </row>
    <row r="159" spans="1:2" x14ac:dyDescent="0.25">
      <c r="A159" s="98" t="s">
        <v>295</v>
      </c>
      <c r="B159" s="99">
        <f>SUM(B134:B158)</f>
        <v>101376.77</v>
      </c>
    </row>
    <row r="160" spans="1:2" x14ac:dyDescent="0.25">
      <c r="A160" s="93" t="s">
        <v>314</v>
      </c>
      <c r="B160" s="96">
        <v>234389.2</v>
      </c>
    </row>
    <row r="161" spans="1:2" x14ac:dyDescent="0.25">
      <c r="A161" s="93" t="s">
        <v>315</v>
      </c>
      <c r="B161" s="96">
        <v>17643.88</v>
      </c>
    </row>
    <row r="162" spans="1:2" x14ac:dyDescent="0.25">
      <c r="A162" s="93" t="s">
        <v>316</v>
      </c>
      <c r="B162" s="96">
        <v>37766.11</v>
      </c>
    </row>
    <row r="163" spans="1:2" x14ac:dyDescent="0.25">
      <c r="A163" s="93" t="s">
        <v>317</v>
      </c>
      <c r="B163" s="96">
        <v>1722.34</v>
      </c>
    </row>
    <row r="164" spans="1:2" x14ac:dyDescent="0.25">
      <c r="A164" s="98" t="s">
        <v>254</v>
      </c>
      <c r="B164" s="105">
        <f>SUM(B160:B163)</f>
        <v>291521.53000000003</v>
      </c>
    </row>
    <row r="165" spans="1:2" x14ac:dyDescent="0.25">
      <c r="A165" s="91" t="s">
        <v>318</v>
      </c>
      <c r="B165" s="102">
        <f>B133+B159+B164</f>
        <v>558153.54</v>
      </c>
    </row>
    <row r="166" spans="1:2" x14ac:dyDescent="0.25">
      <c r="A166" s="155" t="s">
        <v>319</v>
      </c>
      <c r="B166" s="156"/>
    </row>
    <row r="167" spans="1:2" x14ac:dyDescent="0.25">
      <c r="A167" s="93" t="s">
        <v>258</v>
      </c>
      <c r="B167" s="96">
        <v>23447.81</v>
      </c>
    </row>
    <row r="168" spans="1:2" x14ac:dyDescent="0.25">
      <c r="A168" s="93" t="s">
        <v>259</v>
      </c>
      <c r="B168" s="96">
        <v>1644.01</v>
      </c>
    </row>
    <row r="169" spans="1:2" x14ac:dyDescent="0.25">
      <c r="A169" s="93" t="s">
        <v>260</v>
      </c>
      <c r="B169" s="96">
        <v>1368.95</v>
      </c>
    </row>
    <row r="170" spans="1:2" x14ac:dyDescent="0.25">
      <c r="A170" s="93" t="s">
        <v>262</v>
      </c>
      <c r="B170" s="96">
        <v>500.28</v>
      </c>
    </row>
    <row r="171" spans="1:2" x14ac:dyDescent="0.25">
      <c r="A171" s="93" t="s">
        <v>263</v>
      </c>
      <c r="B171" s="96">
        <v>1368.95</v>
      </c>
    </row>
    <row r="172" spans="1:2" ht="22.5" x14ac:dyDescent="0.25">
      <c r="A172" s="93" t="s">
        <v>265</v>
      </c>
      <c r="B172" s="96">
        <v>418.3</v>
      </c>
    </row>
    <row r="173" spans="1:2" x14ac:dyDescent="0.25">
      <c r="A173" s="98" t="s">
        <v>252</v>
      </c>
      <c r="B173" s="99">
        <f>SUM(B167:B172)</f>
        <v>28748.3</v>
      </c>
    </row>
    <row r="174" spans="1:2" x14ac:dyDescent="0.25">
      <c r="A174" s="93" t="s">
        <v>268</v>
      </c>
      <c r="B174" s="100">
        <v>1755.68</v>
      </c>
    </row>
    <row r="175" spans="1:2" x14ac:dyDescent="0.25">
      <c r="A175" s="93" t="s">
        <v>269</v>
      </c>
      <c r="B175" s="100">
        <v>524.38</v>
      </c>
    </row>
    <row r="176" spans="1:2" x14ac:dyDescent="0.25">
      <c r="A176" s="93" t="s">
        <v>270</v>
      </c>
      <c r="B176" s="100">
        <v>13849.4</v>
      </c>
    </row>
    <row r="177" spans="1:2" x14ac:dyDescent="0.25">
      <c r="A177" s="93" t="s">
        <v>275</v>
      </c>
      <c r="B177" s="100">
        <v>651.6</v>
      </c>
    </row>
    <row r="178" spans="1:2" ht="22.5" x14ac:dyDescent="0.25">
      <c r="A178" s="93" t="s">
        <v>276</v>
      </c>
      <c r="B178" s="100">
        <v>979.28</v>
      </c>
    </row>
    <row r="179" spans="1:2" x14ac:dyDescent="0.25">
      <c r="A179" s="93" t="s">
        <v>279</v>
      </c>
      <c r="B179" s="100">
        <v>75</v>
      </c>
    </row>
    <row r="180" spans="1:2" x14ac:dyDescent="0.25">
      <c r="A180" s="93" t="s">
        <v>280</v>
      </c>
      <c r="B180" s="100">
        <v>137.47</v>
      </c>
    </row>
    <row r="181" spans="1:2" x14ac:dyDescent="0.25">
      <c r="A181" s="93" t="s">
        <v>281</v>
      </c>
      <c r="B181" s="100">
        <v>30</v>
      </c>
    </row>
    <row r="182" spans="1:2" x14ac:dyDescent="0.25">
      <c r="A182" s="93" t="s">
        <v>282</v>
      </c>
      <c r="B182" s="100">
        <v>1069.5</v>
      </c>
    </row>
    <row r="183" spans="1:2" ht="22.5" x14ac:dyDescent="0.25">
      <c r="A183" s="93" t="s">
        <v>293</v>
      </c>
      <c r="B183" s="100">
        <v>32499.96</v>
      </c>
    </row>
    <row r="184" spans="1:2" x14ac:dyDescent="0.25">
      <c r="A184" s="93" t="s">
        <v>302</v>
      </c>
      <c r="B184" s="100">
        <v>304625.58</v>
      </c>
    </row>
    <row r="185" spans="1:2" ht="22.5" x14ac:dyDescent="0.25">
      <c r="A185" s="93" t="s">
        <v>312</v>
      </c>
      <c r="B185" s="100">
        <v>22516.76</v>
      </c>
    </row>
    <row r="186" spans="1:2" x14ac:dyDescent="0.25">
      <c r="A186" s="93" t="s">
        <v>320</v>
      </c>
      <c r="B186" s="100">
        <v>2578.9699999999998</v>
      </c>
    </row>
    <row r="187" spans="1:2" x14ac:dyDescent="0.25">
      <c r="A187" s="98" t="s">
        <v>295</v>
      </c>
      <c r="B187" s="99">
        <f>SUM(B174:B186)</f>
        <v>381293.58</v>
      </c>
    </row>
    <row r="188" spans="1:2" x14ac:dyDescent="0.25">
      <c r="A188" s="93" t="s">
        <v>321</v>
      </c>
      <c r="B188" s="96">
        <v>123000</v>
      </c>
    </row>
    <row r="189" spans="1:2" x14ac:dyDescent="0.25">
      <c r="A189" s="93" t="s">
        <v>322</v>
      </c>
      <c r="B189" s="96">
        <v>183990.79</v>
      </c>
    </row>
    <row r="190" spans="1:2" x14ac:dyDescent="0.25">
      <c r="A190" s="93" t="s">
        <v>323</v>
      </c>
      <c r="B190" s="96">
        <v>5009.21</v>
      </c>
    </row>
    <row r="191" spans="1:2" ht="22.5" x14ac:dyDescent="0.25">
      <c r="A191" s="93" t="s">
        <v>324</v>
      </c>
      <c r="B191" s="96">
        <v>209999.99</v>
      </c>
    </row>
    <row r="192" spans="1:2" x14ac:dyDescent="0.25">
      <c r="A192" s="93" t="s">
        <v>325</v>
      </c>
      <c r="B192" s="96">
        <v>59999.77</v>
      </c>
    </row>
    <row r="193" spans="1:2" x14ac:dyDescent="0.25">
      <c r="A193" s="93" t="s">
        <v>326</v>
      </c>
      <c r="B193" s="96">
        <v>103000.00000000001</v>
      </c>
    </row>
    <row r="194" spans="1:2" x14ac:dyDescent="0.25">
      <c r="A194" s="98" t="s">
        <v>327</v>
      </c>
      <c r="B194" s="99">
        <f>SUM(B188:B193)</f>
        <v>684999.76</v>
      </c>
    </row>
    <row r="195" spans="1:2" ht="23.25" x14ac:dyDescent="0.25">
      <c r="A195" s="92" t="s">
        <v>328</v>
      </c>
      <c r="B195" s="102">
        <f>B173+B187+B194</f>
        <v>1095041.6400000001</v>
      </c>
    </row>
    <row r="196" spans="1:2" x14ac:dyDescent="0.25">
      <c r="A196" s="155" t="s">
        <v>329</v>
      </c>
      <c r="B196" s="156"/>
    </row>
    <row r="197" spans="1:2" x14ac:dyDescent="0.25">
      <c r="A197" s="93" t="s">
        <v>258</v>
      </c>
      <c r="B197" s="96">
        <v>100993.87</v>
      </c>
    </row>
    <row r="198" spans="1:2" x14ac:dyDescent="0.25">
      <c r="A198" s="93" t="s">
        <v>259</v>
      </c>
      <c r="B198" s="96">
        <v>10665.66</v>
      </c>
    </row>
    <row r="199" spans="1:2" x14ac:dyDescent="0.25">
      <c r="A199" s="93" t="s">
        <v>260</v>
      </c>
      <c r="B199" s="96">
        <v>8322.5300000000007</v>
      </c>
    </row>
    <row r="200" spans="1:2" x14ac:dyDescent="0.25">
      <c r="A200" s="93" t="s">
        <v>261</v>
      </c>
      <c r="B200" s="96">
        <v>639.20000000000005</v>
      </c>
    </row>
    <row r="201" spans="1:2" x14ac:dyDescent="0.25">
      <c r="A201" s="93" t="s">
        <v>262</v>
      </c>
      <c r="B201" s="96">
        <v>10182.290000000001</v>
      </c>
    </row>
    <row r="202" spans="1:2" x14ac:dyDescent="0.25">
      <c r="A202" s="93" t="s">
        <v>263</v>
      </c>
      <c r="B202" s="96">
        <v>8322.5300000000007</v>
      </c>
    </row>
    <row r="203" spans="1:2" x14ac:dyDescent="0.25">
      <c r="A203" s="93" t="s">
        <v>264</v>
      </c>
      <c r="B203" s="96">
        <v>119.03</v>
      </c>
    </row>
    <row r="204" spans="1:2" ht="22.5" x14ac:dyDescent="0.25">
      <c r="A204" s="93" t="s">
        <v>265</v>
      </c>
      <c r="B204" s="96">
        <v>35527.519999999997</v>
      </c>
    </row>
    <row r="205" spans="1:2" x14ac:dyDescent="0.25">
      <c r="A205" s="98" t="s">
        <v>252</v>
      </c>
      <c r="B205" s="99">
        <f>SUM(B197:B204)</f>
        <v>174772.62999999998</v>
      </c>
    </row>
    <row r="206" spans="1:2" x14ac:dyDescent="0.25">
      <c r="A206" s="93" t="s">
        <v>291</v>
      </c>
      <c r="B206" s="100">
        <v>306.85000000000002</v>
      </c>
    </row>
    <row r="207" spans="1:2" x14ac:dyDescent="0.25">
      <c r="A207" s="93" t="s">
        <v>275</v>
      </c>
      <c r="B207" s="100">
        <v>5172.3</v>
      </c>
    </row>
    <row r="208" spans="1:2" x14ac:dyDescent="0.25">
      <c r="A208" s="93" t="s">
        <v>330</v>
      </c>
      <c r="B208" s="100">
        <v>467.9</v>
      </c>
    </row>
    <row r="209" spans="1:2" ht="22.5" x14ac:dyDescent="0.25">
      <c r="A209" s="93" t="s">
        <v>276</v>
      </c>
      <c r="B209" s="100">
        <v>2218.46</v>
      </c>
    </row>
    <row r="210" spans="1:2" x14ac:dyDescent="0.25">
      <c r="A210" s="93" t="s">
        <v>279</v>
      </c>
      <c r="B210" s="100">
        <v>415</v>
      </c>
    </row>
    <row r="211" spans="1:2" x14ac:dyDescent="0.25">
      <c r="A211" s="93" t="s">
        <v>280</v>
      </c>
      <c r="B211" s="100">
        <v>977.04</v>
      </c>
    </row>
    <row r="212" spans="1:2" x14ac:dyDescent="0.25">
      <c r="A212" s="93" t="s">
        <v>331</v>
      </c>
      <c r="B212" s="100">
        <v>30</v>
      </c>
    </row>
    <row r="213" spans="1:2" x14ac:dyDescent="0.25">
      <c r="A213" s="93" t="s">
        <v>281</v>
      </c>
      <c r="B213" s="100">
        <v>130</v>
      </c>
    </row>
    <row r="214" spans="1:2" x14ac:dyDescent="0.25">
      <c r="A214" s="93" t="s">
        <v>282</v>
      </c>
      <c r="B214" s="100">
        <v>2301</v>
      </c>
    </row>
    <row r="215" spans="1:2" x14ac:dyDescent="0.25">
      <c r="A215" s="98" t="s">
        <v>295</v>
      </c>
      <c r="B215" s="99">
        <f>SUM(B206:B214)</f>
        <v>12018.55</v>
      </c>
    </row>
    <row r="216" spans="1:2" x14ac:dyDescent="0.25">
      <c r="A216" s="91" t="s">
        <v>332</v>
      </c>
      <c r="B216" s="102">
        <f>B205+B215</f>
        <v>186791.17999999996</v>
      </c>
    </row>
    <row r="217" spans="1:2" x14ac:dyDescent="0.25">
      <c r="A217" s="155" t="s">
        <v>333</v>
      </c>
      <c r="B217" s="156"/>
    </row>
    <row r="218" spans="1:2" x14ac:dyDescent="0.25">
      <c r="A218" s="93" t="s">
        <v>258</v>
      </c>
      <c r="B218" s="96">
        <v>30225.26</v>
      </c>
    </row>
    <row r="219" spans="1:2" x14ac:dyDescent="0.25">
      <c r="A219" s="93" t="s">
        <v>259</v>
      </c>
      <c r="B219" s="96">
        <v>1998.9</v>
      </c>
    </row>
    <row r="220" spans="1:2" x14ac:dyDescent="0.25">
      <c r="A220" s="93" t="s">
        <v>260</v>
      </c>
      <c r="B220" s="96">
        <v>1784.7</v>
      </c>
    </row>
    <row r="221" spans="1:2" x14ac:dyDescent="0.25">
      <c r="A221" s="93" t="s">
        <v>261</v>
      </c>
      <c r="B221" s="96">
        <v>33.630000000000003</v>
      </c>
    </row>
    <row r="222" spans="1:2" x14ac:dyDescent="0.25">
      <c r="A222" s="93" t="s">
        <v>262</v>
      </c>
      <c r="B222" s="96">
        <v>1580.2</v>
      </c>
    </row>
    <row r="223" spans="1:2" x14ac:dyDescent="0.25">
      <c r="A223" s="93" t="s">
        <v>263</v>
      </c>
      <c r="B223" s="96">
        <v>1784.7</v>
      </c>
    </row>
    <row r="224" spans="1:2" ht="22.5" x14ac:dyDescent="0.25">
      <c r="A224" s="93" t="s">
        <v>265</v>
      </c>
      <c r="B224" s="96">
        <v>70.47</v>
      </c>
    </row>
    <row r="225" spans="1:2" x14ac:dyDescent="0.25">
      <c r="A225" s="98" t="s">
        <v>252</v>
      </c>
      <c r="B225" s="99">
        <f>SUM(B218:B224)</f>
        <v>37477.859999999993</v>
      </c>
    </row>
    <row r="226" spans="1:2" x14ac:dyDescent="0.25">
      <c r="A226" s="93" t="s">
        <v>269</v>
      </c>
      <c r="B226" s="100">
        <v>40.21</v>
      </c>
    </row>
    <row r="227" spans="1:2" x14ac:dyDescent="0.25">
      <c r="A227" s="93" t="s">
        <v>275</v>
      </c>
      <c r="B227" s="100">
        <v>1004.1</v>
      </c>
    </row>
    <row r="228" spans="1:2" ht="22.5" x14ac:dyDescent="0.25">
      <c r="A228" s="93" t="s">
        <v>276</v>
      </c>
      <c r="B228" s="100">
        <v>819.75</v>
      </c>
    </row>
    <row r="229" spans="1:2" x14ac:dyDescent="0.25">
      <c r="A229" s="93" t="s">
        <v>279</v>
      </c>
      <c r="B229" s="100">
        <v>75</v>
      </c>
    </row>
    <row r="230" spans="1:2" x14ac:dyDescent="0.25">
      <c r="A230" s="93" t="s">
        <v>280</v>
      </c>
      <c r="B230" s="100">
        <v>137.47</v>
      </c>
    </row>
    <row r="231" spans="1:2" x14ac:dyDescent="0.25">
      <c r="A231" s="93" t="s">
        <v>281</v>
      </c>
      <c r="B231" s="100">
        <v>30</v>
      </c>
    </row>
    <row r="232" spans="1:2" x14ac:dyDescent="0.25">
      <c r="A232" s="93" t="s">
        <v>282</v>
      </c>
      <c r="B232" s="100">
        <v>2120.5</v>
      </c>
    </row>
    <row r="233" spans="1:2" x14ac:dyDescent="0.25">
      <c r="A233" s="93" t="s">
        <v>334</v>
      </c>
      <c r="B233" s="100">
        <v>675</v>
      </c>
    </row>
    <row r="234" spans="1:2" x14ac:dyDescent="0.25">
      <c r="A234" s="98" t="s">
        <v>295</v>
      </c>
      <c r="B234" s="99">
        <f>SUM(B226:B233)</f>
        <v>4902.03</v>
      </c>
    </row>
    <row r="235" spans="1:2" x14ac:dyDescent="0.25">
      <c r="A235" s="91" t="s">
        <v>335</v>
      </c>
      <c r="B235" s="102">
        <f>B225+B234</f>
        <v>42379.889999999992</v>
      </c>
    </row>
    <row r="236" spans="1:2" x14ac:dyDescent="0.25">
      <c r="A236" s="155" t="s">
        <v>336</v>
      </c>
      <c r="B236" s="156"/>
    </row>
    <row r="237" spans="1:2" x14ac:dyDescent="0.25">
      <c r="A237" s="93" t="s">
        <v>258</v>
      </c>
      <c r="B237" s="96">
        <v>36085.15</v>
      </c>
    </row>
    <row r="238" spans="1:2" x14ac:dyDescent="0.25">
      <c r="A238" s="93" t="s">
        <v>259</v>
      </c>
      <c r="B238" s="96">
        <v>2302.29</v>
      </c>
    </row>
    <row r="239" spans="1:2" x14ac:dyDescent="0.25">
      <c r="A239" s="93" t="s">
        <v>260</v>
      </c>
      <c r="B239" s="96">
        <v>2153.91</v>
      </c>
    </row>
    <row r="240" spans="1:2" x14ac:dyDescent="0.25">
      <c r="A240" s="93" t="s">
        <v>262</v>
      </c>
      <c r="B240" s="96">
        <v>3967.59</v>
      </c>
    </row>
    <row r="241" spans="1:2" x14ac:dyDescent="0.25">
      <c r="A241" s="93" t="s">
        <v>263</v>
      </c>
      <c r="B241" s="96">
        <v>2153.91</v>
      </c>
    </row>
    <row r="242" spans="1:2" ht="22.5" x14ac:dyDescent="0.25">
      <c r="A242" s="93" t="s">
        <v>265</v>
      </c>
      <c r="B242" s="96">
        <v>850.68</v>
      </c>
    </row>
    <row r="243" spans="1:2" x14ac:dyDescent="0.25">
      <c r="A243" s="98" t="s">
        <v>252</v>
      </c>
      <c r="B243" s="99">
        <f>SUM(B237:B242)</f>
        <v>47513.530000000006</v>
      </c>
    </row>
    <row r="244" spans="1:2" x14ac:dyDescent="0.25">
      <c r="A244" s="93" t="s">
        <v>291</v>
      </c>
      <c r="B244" s="100">
        <v>14.99</v>
      </c>
    </row>
    <row r="245" spans="1:2" x14ac:dyDescent="0.25">
      <c r="A245" s="93" t="s">
        <v>268</v>
      </c>
      <c r="B245" s="100">
        <v>1018.43</v>
      </c>
    </row>
    <row r="246" spans="1:2" ht="22.5" x14ac:dyDescent="0.25">
      <c r="A246" s="93" t="s">
        <v>300</v>
      </c>
      <c r="B246" s="100">
        <v>3076.15</v>
      </c>
    </row>
    <row r="247" spans="1:2" x14ac:dyDescent="0.25">
      <c r="A247" s="93" t="s">
        <v>269</v>
      </c>
      <c r="B247" s="100">
        <v>862.49</v>
      </c>
    </row>
    <row r="248" spans="1:2" x14ac:dyDescent="0.25">
      <c r="A248" s="93" t="s">
        <v>270</v>
      </c>
      <c r="B248" s="100">
        <v>2028.5</v>
      </c>
    </row>
    <row r="249" spans="1:2" x14ac:dyDescent="0.25">
      <c r="A249" s="93" t="s">
        <v>274</v>
      </c>
      <c r="B249" s="100">
        <v>1613.95</v>
      </c>
    </row>
    <row r="250" spans="1:2" x14ac:dyDescent="0.25">
      <c r="A250" s="93" t="s">
        <v>275</v>
      </c>
      <c r="B250" s="100">
        <v>865.5</v>
      </c>
    </row>
    <row r="251" spans="1:2" ht="22.5" x14ac:dyDescent="0.25">
      <c r="A251" s="93" t="s">
        <v>276</v>
      </c>
      <c r="B251" s="100">
        <v>750.1</v>
      </c>
    </row>
    <row r="252" spans="1:2" x14ac:dyDescent="0.25">
      <c r="A252" s="93" t="s">
        <v>282</v>
      </c>
      <c r="B252" s="100">
        <v>2420</v>
      </c>
    </row>
    <row r="253" spans="1:2" x14ac:dyDescent="0.25">
      <c r="A253" s="93" t="s">
        <v>283</v>
      </c>
      <c r="B253" s="100">
        <v>120.96</v>
      </c>
    </row>
    <row r="254" spans="1:2" x14ac:dyDescent="0.25">
      <c r="A254" s="98" t="s">
        <v>295</v>
      </c>
      <c r="B254" s="99">
        <f>SUM(B244:D253)</f>
        <v>12771.07</v>
      </c>
    </row>
    <row r="255" spans="1:2" x14ac:dyDescent="0.25">
      <c r="A255" s="93" t="s">
        <v>287</v>
      </c>
      <c r="B255" s="96">
        <v>103968.26</v>
      </c>
    </row>
    <row r="256" spans="1:2" x14ac:dyDescent="0.25">
      <c r="A256" s="93" t="s">
        <v>337</v>
      </c>
      <c r="B256" s="96">
        <v>152303.74</v>
      </c>
    </row>
    <row r="257" spans="1:2" x14ac:dyDescent="0.25">
      <c r="A257" s="98" t="s">
        <v>255</v>
      </c>
      <c r="B257" s="99">
        <f>SUM(B255:B256)</f>
        <v>256272</v>
      </c>
    </row>
    <row r="258" spans="1:2" x14ac:dyDescent="0.25">
      <c r="A258" s="93" t="s">
        <v>338</v>
      </c>
      <c r="B258" s="96">
        <v>184698.91</v>
      </c>
    </row>
    <row r="259" spans="1:2" x14ac:dyDescent="0.25">
      <c r="A259" s="98" t="s">
        <v>327</v>
      </c>
      <c r="B259" s="99">
        <f>B258</f>
        <v>184698.91</v>
      </c>
    </row>
    <row r="260" spans="1:2" x14ac:dyDescent="0.25">
      <c r="A260" s="91" t="s">
        <v>339</v>
      </c>
      <c r="B260" s="102">
        <f>B243+B254+B257+B259</f>
        <v>501255.51</v>
      </c>
    </row>
    <row r="261" spans="1:2" x14ac:dyDescent="0.25">
      <c r="A261" s="155" t="s">
        <v>340</v>
      </c>
      <c r="B261" s="156"/>
    </row>
    <row r="262" spans="1:2" x14ac:dyDescent="0.25">
      <c r="A262" s="93" t="s">
        <v>258</v>
      </c>
      <c r="B262" s="96">
        <v>62264.44</v>
      </c>
    </row>
    <row r="263" spans="1:2" x14ac:dyDescent="0.25">
      <c r="A263" s="93" t="s">
        <v>259</v>
      </c>
      <c r="B263" s="96">
        <v>4241.91</v>
      </c>
    </row>
    <row r="264" spans="1:2" x14ac:dyDescent="0.25">
      <c r="A264" s="93" t="s">
        <v>260</v>
      </c>
      <c r="B264" s="96">
        <v>3697.86</v>
      </c>
    </row>
    <row r="265" spans="1:2" x14ac:dyDescent="0.25">
      <c r="A265" s="93" t="s">
        <v>261</v>
      </c>
      <c r="B265" s="96">
        <v>123.24</v>
      </c>
    </row>
    <row r="266" spans="1:2" x14ac:dyDescent="0.25">
      <c r="A266" s="93" t="s">
        <v>262</v>
      </c>
      <c r="B266" s="96">
        <v>2194.5700000000002</v>
      </c>
    </row>
    <row r="267" spans="1:2" x14ac:dyDescent="0.25">
      <c r="A267" s="93" t="s">
        <v>263</v>
      </c>
      <c r="B267" s="96">
        <v>3697.86</v>
      </c>
    </row>
    <row r="268" spans="1:2" x14ac:dyDescent="0.25">
      <c r="A268" s="93" t="s">
        <v>264</v>
      </c>
      <c r="B268" s="96">
        <v>976.41</v>
      </c>
    </row>
    <row r="269" spans="1:2" ht="22.5" x14ac:dyDescent="0.25">
      <c r="A269" s="93" t="s">
        <v>265</v>
      </c>
      <c r="B269" s="96">
        <v>458.03</v>
      </c>
    </row>
    <row r="270" spans="1:2" x14ac:dyDescent="0.25">
      <c r="A270" s="98" t="s">
        <v>252</v>
      </c>
      <c r="B270" s="99">
        <f>SUM(B262:B269)</f>
        <v>77654.320000000022</v>
      </c>
    </row>
    <row r="271" spans="1:2" x14ac:dyDescent="0.25">
      <c r="A271" s="93" t="s">
        <v>268</v>
      </c>
      <c r="B271" s="100">
        <v>165.28</v>
      </c>
    </row>
    <row r="272" spans="1:2" ht="22.5" x14ac:dyDescent="0.25">
      <c r="A272" s="93" t="s">
        <v>300</v>
      </c>
      <c r="B272" s="100">
        <v>3900</v>
      </c>
    </row>
    <row r="273" spans="1:2" x14ac:dyDescent="0.25">
      <c r="A273" s="93" t="s">
        <v>269</v>
      </c>
      <c r="B273" s="100">
        <v>1388.2</v>
      </c>
    </row>
    <row r="274" spans="1:2" x14ac:dyDescent="0.25">
      <c r="A274" s="93" t="s">
        <v>270</v>
      </c>
      <c r="B274" s="100">
        <v>57</v>
      </c>
    </row>
    <row r="275" spans="1:2" x14ac:dyDescent="0.25">
      <c r="A275" s="93" t="s">
        <v>301</v>
      </c>
      <c r="B275" s="100">
        <v>420</v>
      </c>
    </row>
    <row r="276" spans="1:2" x14ac:dyDescent="0.25">
      <c r="A276" s="93" t="s">
        <v>271</v>
      </c>
      <c r="B276" s="100">
        <v>1163</v>
      </c>
    </row>
    <row r="277" spans="1:2" x14ac:dyDescent="0.25">
      <c r="A277" s="93" t="s">
        <v>311</v>
      </c>
      <c r="B277" s="100">
        <v>2965</v>
      </c>
    </row>
    <row r="278" spans="1:2" x14ac:dyDescent="0.25">
      <c r="A278" s="93" t="s">
        <v>274</v>
      </c>
      <c r="B278" s="100">
        <v>2004.48</v>
      </c>
    </row>
    <row r="279" spans="1:2" x14ac:dyDescent="0.25">
      <c r="A279" s="93" t="s">
        <v>275</v>
      </c>
      <c r="B279" s="100">
        <v>1627</v>
      </c>
    </row>
    <row r="280" spans="1:2" ht="22.5" x14ac:dyDescent="0.25">
      <c r="A280" s="93" t="s">
        <v>276</v>
      </c>
      <c r="B280" s="100">
        <v>609.53</v>
      </c>
    </row>
    <row r="281" spans="1:2" x14ac:dyDescent="0.25">
      <c r="A281" s="93" t="s">
        <v>279</v>
      </c>
      <c r="B281" s="100">
        <v>75</v>
      </c>
    </row>
    <row r="282" spans="1:2" x14ac:dyDescent="0.25">
      <c r="A282" s="93" t="s">
        <v>280</v>
      </c>
      <c r="B282" s="100">
        <v>137.47</v>
      </c>
    </row>
    <row r="283" spans="1:2" x14ac:dyDescent="0.25">
      <c r="A283" s="93" t="s">
        <v>281</v>
      </c>
      <c r="B283" s="100">
        <v>30</v>
      </c>
    </row>
    <row r="284" spans="1:2" x14ac:dyDescent="0.25">
      <c r="A284" s="93" t="s">
        <v>282</v>
      </c>
      <c r="B284" s="100">
        <v>57</v>
      </c>
    </row>
    <row r="285" spans="1:2" x14ac:dyDescent="0.25">
      <c r="A285" s="98" t="s">
        <v>295</v>
      </c>
      <c r="B285" s="99">
        <f>SUM(B271:B284)</f>
        <v>14598.96</v>
      </c>
    </row>
    <row r="286" spans="1:2" x14ac:dyDescent="0.25">
      <c r="A286" s="93" t="s">
        <v>341</v>
      </c>
      <c r="B286" s="96">
        <v>4449.78</v>
      </c>
    </row>
    <row r="287" spans="1:2" x14ac:dyDescent="0.25">
      <c r="A287" s="98" t="s">
        <v>327</v>
      </c>
      <c r="B287" s="99">
        <f>B286</f>
        <v>4449.78</v>
      </c>
    </row>
    <row r="288" spans="1:2" x14ac:dyDescent="0.25">
      <c r="A288" s="91" t="s">
        <v>342</v>
      </c>
      <c r="B288" s="102">
        <f>B270+B285+B287</f>
        <v>96703.060000000027</v>
      </c>
    </row>
    <row r="289" spans="1:2" x14ac:dyDescent="0.25">
      <c r="A289" s="155" t="s">
        <v>343</v>
      </c>
      <c r="B289" s="156"/>
    </row>
    <row r="290" spans="1:2" x14ac:dyDescent="0.25">
      <c r="A290" s="93" t="s">
        <v>258</v>
      </c>
      <c r="B290" s="96">
        <v>45521.55</v>
      </c>
    </row>
    <row r="291" spans="1:2" x14ac:dyDescent="0.25">
      <c r="A291" s="93" t="s">
        <v>259</v>
      </c>
      <c r="B291" s="96">
        <v>3186.51</v>
      </c>
    </row>
    <row r="292" spans="1:2" x14ac:dyDescent="0.25">
      <c r="A292" s="93" t="s">
        <v>260</v>
      </c>
      <c r="B292" s="96">
        <v>2776.03</v>
      </c>
    </row>
    <row r="293" spans="1:2" x14ac:dyDescent="0.25">
      <c r="A293" s="93" t="s">
        <v>261</v>
      </c>
      <c r="B293" s="96">
        <v>73.83</v>
      </c>
    </row>
    <row r="294" spans="1:2" x14ac:dyDescent="0.25">
      <c r="A294" s="93" t="s">
        <v>262</v>
      </c>
      <c r="B294" s="96">
        <v>3499.93</v>
      </c>
    </row>
    <row r="295" spans="1:2" x14ac:dyDescent="0.25">
      <c r="A295" s="93" t="s">
        <v>263</v>
      </c>
      <c r="B295" s="96">
        <v>2776.03</v>
      </c>
    </row>
    <row r="296" spans="1:2" ht="22.5" x14ac:dyDescent="0.25">
      <c r="A296" s="93" t="s">
        <v>265</v>
      </c>
      <c r="B296" s="96">
        <v>463.25</v>
      </c>
    </row>
    <row r="297" spans="1:2" x14ac:dyDescent="0.25">
      <c r="A297" s="98" t="s">
        <v>252</v>
      </c>
      <c r="B297" s="99">
        <f>SUM(B290:B296)</f>
        <v>58297.130000000005</v>
      </c>
    </row>
    <row r="298" spans="1:2" x14ac:dyDescent="0.25">
      <c r="A298" s="93" t="s">
        <v>268</v>
      </c>
      <c r="B298" s="100">
        <v>435.17</v>
      </c>
    </row>
    <row r="299" spans="1:2" ht="22.5" x14ac:dyDescent="0.25">
      <c r="A299" s="93" t="s">
        <v>300</v>
      </c>
      <c r="B299" s="100">
        <v>42973.279999999999</v>
      </c>
    </row>
    <row r="300" spans="1:2" x14ac:dyDescent="0.25">
      <c r="A300" s="93" t="s">
        <v>269</v>
      </c>
      <c r="B300" s="100">
        <v>655.79</v>
      </c>
    </row>
    <row r="301" spans="1:2" x14ac:dyDescent="0.25">
      <c r="A301" s="93" t="s">
        <v>270</v>
      </c>
      <c r="B301" s="100">
        <v>9004.4</v>
      </c>
    </row>
    <row r="302" spans="1:2" x14ac:dyDescent="0.25">
      <c r="A302" s="93" t="s">
        <v>311</v>
      </c>
      <c r="B302" s="100">
        <v>450</v>
      </c>
    </row>
    <row r="303" spans="1:2" x14ac:dyDescent="0.25">
      <c r="A303" s="93" t="s">
        <v>274</v>
      </c>
      <c r="B303" s="100">
        <v>5681.95</v>
      </c>
    </row>
    <row r="304" spans="1:2" x14ac:dyDescent="0.25">
      <c r="A304" s="93" t="s">
        <v>275</v>
      </c>
      <c r="B304" s="100">
        <v>2029.92</v>
      </c>
    </row>
    <row r="305" spans="1:2" ht="22.5" x14ac:dyDescent="0.25">
      <c r="A305" s="93" t="s">
        <v>276</v>
      </c>
      <c r="B305" s="100">
        <v>1265.52</v>
      </c>
    </row>
    <row r="306" spans="1:2" x14ac:dyDescent="0.25">
      <c r="A306" s="93" t="s">
        <v>279</v>
      </c>
      <c r="B306" s="100">
        <v>75</v>
      </c>
    </row>
    <row r="307" spans="1:2" x14ac:dyDescent="0.25">
      <c r="A307" s="93" t="s">
        <v>280</v>
      </c>
      <c r="B307" s="100">
        <v>137.47</v>
      </c>
    </row>
    <row r="308" spans="1:2" x14ac:dyDescent="0.25">
      <c r="A308" s="93" t="s">
        <v>281</v>
      </c>
      <c r="B308" s="100">
        <v>30</v>
      </c>
    </row>
    <row r="309" spans="1:2" x14ac:dyDescent="0.25">
      <c r="A309" s="93" t="s">
        <v>282</v>
      </c>
      <c r="B309" s="100">
        <v>398</v>
      </c>
    </row>
    <row r="310" spans="1:2" x14ac:dyDescent="0.25">
      <c r="A310" s="98" t="s">
        <v>295</v>
      </c>
      <c r="B310" s="99">
        <f>SUM(B298:B309)</f>
        <v>63136.499999999993</v>
      </c>
    </row>
    <row r="311" spans="1:2" x14ac:dyDescent="0.25">
      <c r="A311" s="93" t="s">
        <v>344</v>
      </c>
      <c r="B311" s="96">
        <v>64800.200000000004</v>
      </c>
    </row>
    <row r="312" spans="1:2" x14ac:dyDescent="0.25">
      <c r="A312" s="93" t="s">
        <v>345</v>
      </c>
      <c r="B312" s="96">
        <v>29738.95</v>
      </c>
    </row>
    <row r="313" spans="1:2" x14ac:dyDescent="0.25">
      <c r="A313" s="93" t="s">
        <v>322</v>
      </c>
      <c r="B313" s="96">
        <v>1725961.88</v>
      </c>
    </row>
    <row r="314" spans="1:2" x14ac:dyDescent="0.25">
      <c r="A314" s="93" t="s">
        <v>346</v>
      </c>
      <c r="B314" s="96">
        <v>458951.05</v>
      </c>
    </row>
    <row r="315" spans="1:2" x14ac:dyDescent="0.25">
      <c r="A315" s="93" t="s">
        <v>323</v>
      </c>
      <c r="B315" s="96">
        <v>255235.07</v>
      </c>
    </row>
    <row r="316" spans="1:2" x14ac:dyDescent="0.25">
      <c r="A316" s="93" t="s">
        <v>347</v>
      </c>
      <c r="B316" s="96">
        <v>154343.28</v>
      </c>
    </row>
    <row r="317" spans="1:2" ht="22.5" x14ac:dyDescent="0.25">
      <c r="A317" s="93" t="s">
        <v>324</v>
      </c>
      <c r="B317" s="96">
        <v>98502.83</v>
      </c>
    </row>
    <row r="318" spans="1:2" x14ac:dyDescent="0.25">
      <c r="A318" s="93" t="s">
        <v>348</v>
      </c>
      <c r="B318" s="96">
        <v>59760.63</v>
      </c>
    </row>
    <row r="319" spans="1:2" x14ac:dyDescent="0.25">
      <c r="A319" s="93" t="s">
        <v>349</v>
      </c>
      <c r="B319" s="96">
        <v>42054</v>
      </c>
    </row>
    <row r="320" spans="1:2" x14ac:dyDescent="0.25">
      <c r="A320" s="93" t="s">
        <v>325</v>
      </c>
      <c r="B320" s="96">
        <v>6515</v>
      </c>
    </row>
    <row r="321" spans="1:2" x14ac:dyDescent="0.25">
      <c r="A321" s="93" t="s">
        <v>326</v>
      </c>
      <c r="B321" s="96">
        <v>311825.58999999997</v>
      </c>
    </row>
    <row r="322" spans="1:2" x14ac:dyDescent="0.25">
      <c r="A322" s="98" t="s">
        <v>327</v>
      </c>
      <c r="B322" s="99">
        <f>SUM(B311:B321)</f>
        <v>3207688.4799999991</v>
      </c>
    </row>
    <row r="323" spans="1:2" x14ac:dyDescent="0.25">
      <c r="A323" s="91" t="s">
        <v>350</v>
      </c>
      <c r="B323" s="102">
        <f>B297+B310+B322</f>
        <v>3329122.1099999989</v>
      </c>
    </row>
    <row r="324" spans="1:2" x14ac:dyDescent="0.25">
      <c r="A324" s="106" t="s">
        <v>351</v>
      </c>
      <c r="B324" s="107"/>
    </row>
    <row r="325" spans="1:2" x14ac:dyDescent="0.25">
      <c r="A325" s="93" t="s">
        <v>258</v>
      </c>
      <c r="B325" s="96">
        <v>16839.68</v>
      </c>
    </row>
    <row r="326" spans="1:2" x14ac:dyDescent="0.25">
      <c r="A326" s="93" t="s">
        <v>259</v>
      </c>
      <c r="B326" s="96">
        <v>1262.6400000000001</v>
      </c>
    </row>
    <row r="327" spans="1:2" x14ac:dyDescent="0.25">
      <c r="A327" s="93" t="s">
        <v>260</v>
      </c>
      <c r="B327" s="96">
        <v>1030.8399999999999</v>
      </c>
    </row>
    <row r="328" spans="1:2" x14ac:dyDescent="0.25">
      <c r="A328" s="93" t="s">
        <v>261</v>
      </c>
      <c r="B328" s="96">
        <v>36.5</v>
      </c>
    </row>
    <row r="329" spans="1:2" x14ac:dyDescent="0.25">
      <c r="A329" s="93" t="s">
        <v>352</v>
      </c>
      <c r="B329" s="96">
        <v>21.95</v>
      </c>
    </row>
    <row r="330" spans="1:2" x14ac:dyDescent="0.25">
      <c r="A330" s="93" t="s">
        <v>262</v>
      </c>
      <c r="B330" s="96">
        <v>1425.57</v>
      </c>
    </row>
    <row r="331" spans="1:2" x14ac:dyDescent="0.25">
      <c r="A331" s="93" t="s">
        <v>263</v>
      </c>
      <c r="B331" s="96">
        <v>1030.8399999999999</v>
      </c>
    </row>
    <row r="332" spans="1:2" x14ac:dyDescent="0.25">
      <c r="A332" s="98" t="s">
        <v>252</v>
      </c>
      <c r="B332" s="99">
        <f>SUM(B325:B331)</f>
        <v>21648.02</v>
      </c>
    </row>
    <row r="333" spans="1:2" x14ac:dyDescent="0.25">
      <c r="A333" s="91" t="s">
        <v>353</v>
      </c>
      <c r="B333" s="102">
        <f>B332</f>
        <v>21648.02</v>
      </c>
    </row>
    <row r="334" spans="1:2" x14ac:dyDescent="0.25">
      <c r="A334" s="155" t="s">
        <v>354</v>
      </c>
      <c r="B334" s="156"/>
    </row>
    <row r="335" spans="1:2" x14ac:dyDescent="0.25">
      <c r="A335" s="93" t="s">
        <v>258</v>
      </c>
      <c r="B335" s="96">
        <v>1028188.8700000001</v>
      </c>
    </row>
    <row r="336" spans="1:2" x14ac:dyDescent="0.25">
      <c r="A336" s="93" t="s">
        <v>259</v>
      </c>
      <c r="B336" s="96">
        <v>77113.100000000006</v>
      </c>
    </row>
    <row r="337" spans="1:2" x14ac:dyDescent="0.25">
      <c r="A337" s="93" t="s">
        <v>260</v>
      </c>
      <c r="B337" s="96">
        <v>64335.4</v>
      </c>
    </row>
    <row r="338" spans="1:2" x14ac:dyDescent="0.25">
      <c r="A338" s="93" t="s">
        <v>352</v>
      </c>
      <c r="B338" s="96">
        <v>5870.88</v>
      </c>
    </row>
    <row r="339" spans="1:2" x14ac:dyDescent="0.25">
      <c r="A339" s="93" t="s">
        <v>262</v>
      </c>
      <c r="B339" s="96">
        <v>59131.45</v>
      </c>
    </row>
    <row r="340" spans="1:2" x14ac:dyDescent="0.25">
      <c r="A340" s="93" t="s">
        <v>263</v>
      </c>
      <c r="B340" s="96">
        <v>64335.4</v>
      </c>
    </row>
    <row r="341" spans="1:2" x14ac:dyDescent="0.25">
      <c r="A341" s="93" t="s">
        <v>355</v>
      </c>
      <c r="B341" s="96">
        <v>5744.97</v>
      </c>
    </row>
    <row r="342" spans="1:2" ht="22.5" x14ac:dyDescent="0.25">
      <c r="A342" s="93" t="s">
        <v>265</v>
      </c>
      <c r="B342" s="96">
        <v>46311.67</v>
      </c>
    </row>
    <row r="343" spans="1:2" x14ac:dyDescent="0.25">
      <c r="A343" s="98" t="s">
        <v>252</v>
      </c>
      <c r="B343" s="99">
        <f>SUM(B335:B342)</f>
        <v>1351031.7399999998</v>
      </c>
    </row>
    <row r="344" spans="1:2" x14ac:dyDescent="0.25">
      <c r="A344" s="93" t="s">
        <v>356</v>
      </c>
      <c r="B344" s="100">
        <v>310</v>
      </c>
    </row>
    <row r="345" spans="1:2" ht="22.5" x14ac:dyDescent="0.25">
      <c r="A345" s="93" t="s">
        <v>267</v>
      </c>
      <c r="B345" s="100">
        <v>198</v>
      </c>
    </row>
    <row r="346" spans="1:2" ht="22.5" x14ac:dyDescent="0.25">
      <c r="A346" s="93" t="s">
        <v>308</v>
      </c>
      <c r="B346" s="100">
        <v>7</v>
      </c>
    </row>
    <row r="347" spans="1:2" x14ac:dyDescent="0.25">
      <c r="A347" s="93" t="s">
        <v>268</v>
      </c>
      <c r="B347" s="100">
        <v>1240.28</v>
      </c>
    </row>
    <row r="348" spans="1:2" x14ac:dyDescent="0.25">
      <c r="A348" s="93" t="s">
        <v>357</v>
      </c>
      <c r="B348" s="100">
        <v>176111.4</v>
      </c>
    </row>
    <row r="349" spans="1:2" x14ac:dyDescent="0.25">
      <c r="A349" s="93" t="s">
        <v>269</v>
      </c>
      <c r="B349" s="100">
        <v>474.14</v>
      </c>
    </row>
    <row r="350" spans="1:2" x14ac:dyDescent="0.25">
      <c r="A350" s="93" t="s">
        <v>270</v>
      </c>
      <c r="B350" s="100">
        <v>2004.25</v>
      </c>
    </row>
    <row r="351" spans="1:2" x14ac:dyDescent="0.25">
      <c r="A351" s="93" t="s">
        <v>301</v>
      </c>
      <c r="B351" s="100">
        <v>7205.36</v>
      </c>
    </row>
    <row r="352" spans="1:2" x14ac:dyDescent="0.25">
      <c r="A352" s="93" t="s">
        <v>358</v>
      </c>
      <c r="B352" s="100">
        <v>18624.27</v>
      </c>
    </row>
    <row r="353" spans="1:2" x14ac:dyDescent="0.25">
      <c r="A353" s="93" t="s">
        <v>271</v>
      </c>
      <c r="B353" s="100">
        <v>1982</v>
      </c>
    </row>
    <row r="354" spans="1:2" x14ac:dyDescent="0.25">
      <c r="A354" s="93" t="s">
        <v>311</v>
      </c>
      <c r="B354" s="100">
        <v>550</v>
      </c>
    </row>
    <row r="355" spans="1:2" x14ac:dyDescent="0.25">
      <c r="A355" s="93" t="s">
        <v>273</v>
      </c>
      <c r="B355" s="100">
        <v>960.01</v>
      </c>
    </row>
    <row r="356" spans="1:2" x14ac:dyDescent="0.25">
      <c r="A356" s="93" t="s">
        <v>274</v>
      </c>
      <c r="B356" s="100">
        <v>2183.0700000000002</v>
      </c>
    </row>
    <row r="357" spans="1:2" x14ac:dyDescent="0.25">
      <c r="A357" s="93" t="s">
        <v>292</v>
      </c>
      <c r="B357" s="100">
        <v>820</v>
      </c>
    </row>
    <row r="358" spans="1:2" x14ac:dyDescent="0.25">
      <c r="A358" s="93" t="s">
        <v>275</v>
      </c>
      <c r="B358" s="100">
        <v>3313.2</v>
      </c>
    </row>
    <row r="359" spans="1:2" x14ac:dyDescent="0.25">
      <c r="A359" s="93" t="s">
        <v>359</v>
      </c>
      <c r="B359" s="100">
        <v>74836.62</v>
      </c>
    </row>
    <row r="360" spans="1:2" ht="22.5" x14ac:dyDescent="0.25">
      <c r="A360" s="93" t="s">
        <v>276</v>
      </c>
      <c r="B360" s="100">
        <v>25802.19</v>
      </c>
    </row>
    <row r="361" spans="1:2" x14ac:dyDescent="0.25">
      <c r="A361" s="93" t="s">
        <v>278</v>
      </c>
      <c r="B361" s="100">
        <v>0</v>
      </c>
    </row>
    <row r="362" spans="1:2" x14ac:dyDescent="0.25">
      <c r="A362" s="93" t="s">
        <v>279</v>
      </c>
      <c r="B362" s="100">
        <v>835</v>
      </c>
    </row>
    <row r="363" spans="1:2" x14ac:dyDescent="0.25">
      <c r="A363" s="93" t="s">
        <v>280</v>
      </c>
      <c r="B363" s="100">
        <v>1939.51</v>
      </c>
    </row>
    <row r="364" spans="1:2" x14ac:dyDescent="0.25">
      <c r="A364" s="93" t="s">
        <v>281</v>
      </c>
      <c r="B364" s="100">
        <v>300</v>
      </c>
    </row>
    <row r="365" spans="1:2" x14ac:dyDescent="0.25">
      <c r="A365" s="93" t="s">
        <v>282</v>
      </c>
      <c r="B365" s="100">
        <v>27634.54</v>
      </c>
    </row>
    <row r="366" spans="1:2" ht="22.5" x14ac:dyDescent="0.25">
      <c r="A366" s="93" t="s">
        <v>293</v>
      </c>
      <c r="B366" s="100">
        <v>7017.96</v>
      </c>
    </row>
    <row r="367" spans="1:2" x14ac:dyDescent="0.25">
      <c r="A367" s="93" t="s">
        <v>360</v>
      </c>
      <c r="B367" s="100">
        <v>76164.84</v>
      </c>
    </row>
    <row r="368" spans="1:2" x14ac:dyDescent="0.25">
      <c r="A368" s="93" t="s">
        <v>294</v>
      </c>
      <c r="B368" s="100">
        <v>18627.41</v>
      </c>
    </row>
    <row r="369" spans="1:2" x14ac:dyDescent="0.25">
      <c r="A369" s="98" t="s">
        <v>295</v>
      </c>
      <c r="B369" s="99">
        <f>SUM(B344:B368)</f>
        <v>449141.05</v>
      </c>
    </row>
    <row r="370" spans="1:2" x14ac:dyDescent="0.25">
      <c r="A370" s="93" t="s">
        <v>314</v>
      </c>
      <c r="B370" s="96">
        <v>33071.94</v>
      </c>
    </row>
    <row r="371" spans="1:2" x14ac:dyDescent="0.25">
      <c r="A371" s="93" t="s">
        <v>315</v>
      </c>
      <c r="B371" s="96">
        <v>2283.48</v>
      </c>
    </row>
    <row r="372" spans="1:2" x14ac:dyDescent="0.25">
      <c r="A372" s="93" t="s">
        <v>316</v>
      </c>
      <c r="B372" s="96">
        <v>7399.56</v>
      </c>
    </row>
    <row r="373" spans="1:2" x14ac:dyDescent="0.25">
      <c r="A373" s="93" t="s">
        <v>317</v>
      </c>
      <c r="B373" s="96">
        <v>245.02</v>
      </c>
    </row>
    <row r="374" spans="1:2" x14ac:dyDescent="0.25">
      <c r="A374" s="98" t="s">
        <v>254</v>
      </c>
      <c r="B374" s="105">
        <f>SUM(B370:B373)</f>
        <v>43000</v>
      </c>
    </row>
    <row r="375" spans="1:2" x14ac:dyDescent="0.25">
      <c r="A375" s="93" t="s">
        <v>361</v>
      </c>
      <c r="B375" s="96">
        <v>7645</v>
      </c>
    </row>
    <row r="376" spans="1:2" x14ac:dyDescent="0.25">
      <c r="A376" s="93" t="s">
        <v>326</v>
      </c>
      <c r="B376" s="96">
        <v>350</v>
      </c>
    </row>
    <row r="377" spans="1:2" x14ac:dyDescent="0.25">
      <c r="A377" s="98" t="s">
        <v>327</v>
      </c>
      <c r="B377" s="99">
        <f>SUM(B375:B376)</f>
        <v>7995</v>
      </c>
    </row>
    <row r="378" spans="1:2" x14ac:dyDescent="0.25">
      <c r="A378" s="91" t="s">
        <v>362</v>
      </c>
      <c r="B378" s="102">
        <f>B343+B369+B374+B377</f>
        <v>1851167.7899999998</v>
      </c>
    </row>
    <row r="379" spans="1:2" x14ac:dyDescent="0.25">
      <c r="A379" s="155" t="s">
        <v>363</v>
      </c>
      <c r="B379" s="156"/>
    </row>
    <row r="380" spans="1:2" x14ac:dyDescent="0.25">
      <c r="A380" s="93" t="s">
        <v>258</v>
      </c>
      <c r="B380" s="96">
        <v>76552.539999999994</v>
      </c>
    </row>
    <row r="381" spans="1:2" x14ac:dyDescent="0.25">
      <c r="A381" s="93" t="s">
        <v>259</v>
      </c>
      <c r="B381" s="96">
        <v>4963.2</v>
      </c>
    </row>
    <row r="382" spans="1:2" x14ac:dyDescent="0.25">
      <c r="A382" s="93" t="s">
        <v>260</v>
      </c>
      <c r="B382" s="96">
        <v>4550.59</v>
      </c>
    </row>
    <row r="383" spans="1:2" x14ac:dyDescent="0.25">
      <c r="A383" s="93" t="s">
        <v>261</v>
      </c>
      <c r="B383" s="96">
        <v>217.98</v>
      </c>
    </row>
    <row r="384" spans="1:2" x14ac:dyDescent="0.25">
      <c r="A384" s="93" t="s">
        <v>262</v>
      </c>
      <c r="B384" s="96">
        <v>3939.62</v>
      </c>
    </row>
    <row r="385" spans="1:2" x14ac:dyDescent="0.25">
      <c r="A385" s="93" t="s">
        <v>263</v>
      </c>
      <c r="B385" s="96">
        <v>4550.59</v>
      </c>
    </row>
    <row r="386" spans="1:2" ht="22.5" x14ac:dyDescent="0.25">
      <c r="A386" s="93" t="s">
        <v>265</v>
      </c>
      <c r="B386" s="96">
        <v>788.2</v>
      </c>
    </row>
    <row r="387" spans="1:2" x14ac:dyDescent="0.25">
      <c r="A387" s="98" t="s">
        <v>252</v>
      </c>
      <c r="B387" s="99">
        <f>SUM(B380:B386)</f>
        <v>95562.719999999972</v>
      </c>
    </row>
    <row r="388" spans="1:2" ht="22.5" x14ac:dyDescent="0.25">
      <c r="A388" s="93" t="s">
        <v>267</v>
      </c>
      <c r="B388" s="100">
        <v>104</v>
      </c>
    </row>
    <row r="389" spans="1:2" x14ac:dyDescent="0.25">
      <c r="A389" s="93" t="s">
        <v>268</v>
      </c>
      <c r="B389" s="100">
        <v>791.76</v>
      </c>
    </row>
    <row r="390" spans="1:2" x14ac:dyDescent="0.25">
      <c r="A390" s="93" t="s">
        <v>269</v>
      </c>
      <c r="B390" s="100">
        <v>227.96</v>
      </c>
    </row>
    <row r="391" spans="1:2" x14ac:dyDescent="0.25">
      <c r="A391" s="93" t="s">
        <v>311</v>
      </c>
      <c r="B391" s="100">
        <v>700</v>
      </c>
    </row>
    <row r="392" spans="1:2" x14ac:dyDescent="0.25">
      <c r="A392" s="93" t="s">
        <v>274</v>
      </c>
      <c r="B392" s="100">
        <v>800.69</v>
      </c>
    </row>
    <row r="393" spans="1:2" x14ac:dyDescent="0.25">
      <c r="A393" s="93" t="s">
        <v>275</v>
      </c>
      <c r="B393" s="100">
        <v>307.95</v>
      </c>
    </row>
    <row r="394" spans="1:2" x14ac:dyDescent="0.25">
      <c r="A394" s="93" t="s">
        <v>359</v>
      </c>
      <c r="B394" s="100">
        <v>0</v>
      </c>
    </row>
    <row r="395" spans="1:2" ht="22.5" x14ac:dyDescent="0.25">
      <c r="A395" s="93" t="s">
        <v>276</v>
      </c>
      <c r="B395" s="100">
        <v>748.17</v>
      </c>
    </row>
    <row r="396" spans="1:2" x14ac:dyDescent="0.25">
      <c r="A396" s="93" t="s">
        <v>278</v>
      </c>
      <c r="B396" s="100">
        <v>0</v>
      </c>
    </row>
    <row r="397" spans="1:2" x14ac:dyDescent="0.25">
      <c r="A397" s="93" t="s">
        <v>279</v>
      </c>
      <c r="B397" s="100">
        <v>75</v>
      </c>
    </row>
    <row r="398" spans="1:2" x14ac:dyDescent="0.25">
      <c r="A398" s="93" t="s">
        <v>280</v>
      </c>
      <c r="B398" s="100">
        <v>313.79000000000002</v>
      </c>
    </row>
    <row r="399" spans="1:2" x14ac:dyDescent="0.25">
      <c r="A399" s="93" t="s">
        <v>281</v>
      </c>
      <c r="B399" s="100">
        <v>30</v>
      </c>
    </row>
    <row r="400" spans="1:2" x14ac:dyDescent="0.25">
      <c r="A400" s="93" t="s">
        <v>282</v>
      </c>
      <c r="B400" s="100">
        <v>350</v>
      </c>
    </row>
    <row r="401" spans="1:2" ht="22.5" x14ac:dyDescent="0.25">
      <c r="A401" s="93" t="s">
        <v>293</v>
      </c>
      <c r="B401" s="100">
        <v>6995.5</v>
      </c>
    </row>
    <row r="402" spans="1:2" x14ac:dyDescent="0.25">
      <c r="A402" s="98" t="s">
        <v>295</v>
      </c>
      <c r="B402" s="99">
        <f>SUM(B388:B401)</f>
        <v>11444.82</v>
      </c>
    </row>
    <row r="403" spans="1:2" x14ac:dyDescent="0.25">
      <c r="A403" s="93" t="s">
        <v>314</v>
      </c>
      <c r="B403" s="96">
        <v>3778.87</v>
      </c>
    </row>
    <row r="404" spans="1:2" x14ac:dyDescent="0.25">
      <c r="A404" s="93" t="s">
        <v>315</v>
      </c>
      <c r="B404" s="96">
        <v>253.6</v>
      </c>
    </row>
    <row r="405" spans="1:2" x14ac:dyDescent="0.25">
      <c r="A405" s="93" t="s">
        <v>316</v>
      </c>
      <c r="B405" s="96">
        <v>600</v>
      </c>
    </row>
    <row r="406" spans="1:2" x14ac:dyDescent="0.25">
      <c r="A406" s="93" t="s">
        <v>317</v>
      </c>
      <c r="B406" s="96">
        <v>362.55</v>
      </c>
    </row>
    <row r="407" spans="1:2" x14ac:dyDescent="0.25">
      <c r="A407" s="98" t="s">
        <v>254</v>
      </c>
      <c r="B407" s="105">
        <f>SUM(B403:B406)</f>
        <v>4995.0199999999995</v>
      </c>
    </row>
    <row r="408" spans="1:2" x14ac:dyDescent="0.25">
      <c r="A408" s="91" t="s">
        <v>364</v>
      </c>
      <c r="B408" s="102">
        <f>B387+B402+B407</f>
        <v>112002.55999999998</v>
      </c>
    </row>
    <row r="409" spans="1:2" x14ac:dyDescent="0.25">
      <c r="A409" s="155" t="s">
        <v>365</v>
      </c>
      <c r="B409" s="156"/>
    </row>
    <row r="410" spans="1:2" x14ac:dyDescent="0.25">
      <c r="A410" s="93" t="s">
        <v>258</v>
      </c>
      <c r="B410" s="96">
        <v>63124.67</v>
      </c>
    </row>
    <row r="411" spans="1:2" x14ac:dyDescent="0.25">
      <c r="A411" s="93" t="s">
        <v>259</v>
      </c>
      <c r="B411" s="96">
        <v>4132.38</v>
      </c>
    </row>
    <row r="412" spans="1:2" x14ac:dyDescent="0.25">
      <c r="A412" s="93" t="s">
        <v>260</v>
      </c>
      <c r="B412" s="96">
        <v>3563.83</v>
      </c>
    </row>
    <row r="413" spans="1:2" x14ac:dyDescent="0.25">
      <c r="A413" s="93" t="s">
        <v>352</v>
      </c>
      <c r="B413" s="96">
        <v>400</v>
      </c>
    </row>
    <row r="414" spans="1:2" x14ac:dyDescent="0.25">
      <c r="A414" s="93" t="s">
        <v>262</v>
      </c>
      <c r="B414" s="96">
        <v>54.13</v>
      </c>
    </row>
    <row r="415" spans="1:2" x14ac:dyDescent="0.25">
      <c r="A415" s="93" t="s">
        <v>263</v>
      </c>
      <c r="B415" s="96">
        <v>3563.83</v>
      </c>
    </row>
    <row r="416" spans="1:2" x14ac:dyDescent="0.25">
      <c r="A416" s="98" t="s">
        <v>252</v>
      </c>
      <c r="B416" s="99">
        <f>SUM(B410:B415)</f>
        <v>74838.840000000011</v>
      </c>
    </row>
    <row r="417" spans="1:2" x14ac:dyDescent="0.25">
      <c r="A417" s="93" t="s">
        <v>357</v>
      </c>
      <c r="B417" s="100">
        <v>22100</v>
      </c>
    </row>
    <row r="418" spans="1:2" x14ac:dyDescent="0.25">
      <c r="A418" s="93" t="s">
        <v>275</v>
      </c>
      <c r="B418" s="100">
        <v>96.8</v>
      </c>
    </row>
    <row r="419" spans="1:2" x14ac:dyDescent="0.25">
      <c r="A419" s="93" t="s">
        <v>359</v>
      </c>
      <c r="B419" s="100">
        <v>20622.88</v>
      </c>
    </row>
    <row r="420" spans="1:2" x14ac:dyDescent="0.25">
      <c r="A420" s="93" t="s">
        <v>282</v>
      </c>
      <c r="B420" s="100">
        <v>2180</v>
      </c>
    </row>
    <row r="421" spans="1:2" x14ac:dyDescent="0.25">
      <c r="A421" s="98" t="s">
        <v>295</v>
      </c>
      <c r="B421" s="99">
        <f>SUM(B417:B420)</f>
        <v>44999.68</v>
      </c>
    </row>
    <row r="422" spans="1:2" x14ac:dyDescent="0.25">
      <c r="A422" s="93" t="s">
        <v>314</v>
      </c>
      <c r="B422" s="96">
        <v>1499.53</v>
      </c>
    </row>
    <row r="423" spans="1:2" x14ac:dyDescent="0.25">
      <c r="A423" s="93" t="s">
        <v>315</v>
      </c>
      <c r="B423" s="96">
        <v>1500</v>
      </c>
    </row>
    <row r="424" spans="1:2" x14ac:dyDescent="0.25">
      <c r="A424" s="93" t="s">
        <v>316</v>
      </c>
      <c r="B424" s="96">
        <v>1998</v>
      </c>
    </row>
    <row r="425" spans="1:2" x14ac:dyDescent="0.25">
      <c r="A425" s="98" t="s">
        <v>254</v>
      </c>
      <c r="B425" s="105">
        <f>SUM(B422:B424)</f>
        <v>4997.53</v>
      </c>
    </row>
    <row r="426" spans="1:2" x14ac:dyDescent="0.25">
      <c r="A426" s="93" t="s">
        <v>344</v>
      </c>
      <c r="B426" s="96">
        <v>256745</v>
      </c>
    </row>
    <row r="427" spans="1:2" x14ac:dyDescent="0.25">
      <c r="A427" s="98" t="s">
        <v>327</v>
      </c>
      <c r="B427" s="99">
        <f>B426</f>
        <v>256745</v>
      </c>
    </row>
    <row r="428" spans="1:2" x14ac:dyDescent="0.25">
      <c r="A428" s="91" t="s">
        <v>366</v>
      </c>
      <c r="B428" s="102">
        <f>B416+B421+B425+B427</f>
        <v>381581.05000000005</v>
      </c>
    </row>
    <row r="429" spans="1:2" x14ac:dyDescent="0.25">
      <c r="A429" s="155" t="s">
        <v>367</v>
      </c>
      <c r="B429" s="156"/>
    </row>
    <row r="430" spans="1:2" x14ac:dyDescent="0.25">
      <c r="A430" s="93" t="s">
        <v>258</v>
      </c>
      <c r="B430" s="96">
        <v>97917.8</v>
      </c>
    </row>
    <row r="431" spans="1:2" x14ac:dyDescent="0.25">
      <c r="A431" s="93" t="s">
        <v>259</v>
      </c>
      <c r="B431" s="96">
        <v>6315.61</v>
      </c>
    </row>
    <row r="432" spans="1:2" x14ac:dyDescent="0.25">
      <c r="A432" s="93" t="s">
        <v>260</v>
      </c>
      <c r="B432" s="96">
        <v>5608.58</v>
      </c>
    </row>
    <row r="433" spans="1:2" x14ac:dyDescent="0.25">
      <c r="A433" s="93" t="s">
        <v>261</v>
      </c>
      <c r="B433" s="96">
        <v>152.77000000000001</v>
      </c>
    </row>
    <row r="434" spans="1:2" x14ac:dyDescent="0.25">
      <c r="A434" s="93" t="s">
        <v>262</v>
      </c>
      <c r="B434" s="96">
        <v>3633.58</v>
      </c>
    </row>
    <row r="435" spans="1:2" x14ac:dyDescent="0.25">
      <c r="A435" s="93" t="s">
        <v>263</v>
      </c>
      <c r="B435" s="96">
        <v>5608.58</v>
      </c>
    </row>
    <row r="436" spans="1:2" ht="22.5" x14ac:dyDescent="0.25">
      <c r="A436" s="93" t="s">
        <v>265</v>
      </c>
      <c r="B436" s="96">
        <v>473.56</v>
      </c>
    </row>
    <row r="437" spans="1:2" x14ac:dyDescent="0.25">
      <c r="A437" s="98" t="s">
        <v>252</v>
      </c>
      <c r="B437" s="99">
        <f>SUM(B430:B436)</f>
        <v>119710.48000000001</v>
      </c>
    </row>
    <row r="438" spans="1:2" ht="22.5" x14ac:dyDescent="0.25">
      <c r="A438" s="93" t="s">
        <v>267</v>
      </c>
      <c r="B438" s="100">
        <v>120</v>
      </c>
    </row>
    <row r="439" spans="1:2" ht="22.5" x14ac:dyDescent="0.25">
      <c r="A439" s="93" t="s">
        <v>308</v>
      </c>
      <c r="B439" s="100">
        <v>1156.4000000000001</v>
      </c>
    </row>
    <row r="440" spans="1:2" x14ac:dyDescent="0.25">
      <c r="A440" s="93" t="s">
        <v>268</v>
      </c>
      <c r="B440" s="100">
        <v>732.11</v>
      </c>
    </row>
    <row r="441" spans="1:2" ht="22.5" x14ac:dyDescent="0.25">
      <c r="A441" s="93" t="s">
        <v>300</v>
      </c>
      <c r="B441" s="100">
        <v>258.72000000000003</v>
      </c>
    </row>
    <row r="442" spans="1:2" x14ac:dyDescent="0.25">
      <c r="A442" s="93" t="s">
        <v>269</v>
      </c>
      <c r="B442" s="100">
        <v>364.28</v>
      </c>
    </row>
    <row r="443" spans="1:2" x14ac:dyDescent="0.25">
      <c r="A443" s="93" t="s">
        <v>270</v>
      </c>
      <c r="B443" s="100">
        <v>1000</v>
      </c>
    </row>
    <row r="444" spans="1:2" x14ac:dyDescent="0.25">
      <c r="A444" s="93" t="s">
        <v>301</v>
      </c>
      <c r="B444" s="100">
        <v>1590</v>
      </c>
    </row>
    <row r="445" spans="1:2" x14ac:dyDescent="0.25">
      <c r="A445" s="93" t="s">
        <v>358</v>
      </c>
      <c r="B445" s="100">
        <v>15819.099999999999</v>
      </c>
    </row>
    <row r="446" spans="1:2" x14ac:dyDescent="0.25">
      <c r="A446" s="93" t="s">
        <v>271</v>
      </c>
      <c r="B446" s="100">
        <v>3210.3</v>
      </c>
    </row>
    <row r="447" spans="1:2" x14ac:dyDescent="0.25">
      <c r="A447" s="93" t="s">
        <v>368</v>
      </c>
      <c r="B447" s="100">
        <v>6023</v>
      </c>
    </row>
    <row r="448" spans="1:2" x14ac:dyDescent="0.25">
      <c r="A448" s="93" t="s">
        <v>274</v>
      </c>
      <c r="B448" s="100">
        <v>5894.95</v>
      </c>
    </row>
    <row r="449" spans="1:2" x14ac:dyDescent="0.25">
      <c r="A449" s="93" t="s">
        <v>275</v>
      </c>
      <c r="B449" s="100">
        <v>2184.6999999999998</v>
      </c>
    </row>
    <row r="450" spans="1:2" x14ac:dyDescent="0.25">
      <c r="A450" s="93" t="s">
        <v>330</v>
      </c>
      <c r="B450" s="100">
        <v>374.45</v>
      </c>
    </row>
    <row r="451" spans="1:2" x14ac:dyDescent="0.25">
      <c r="A451" s="93" t="s">
        <v>369</v>
      </c>
      <c r="B451" s="100">
        <v>2122.02</v>
      </c>
    </row>
    <row r="452" spans="1:2" ht="22.5" x14ac:dyDescent="0.25">
      <c r="A452" s="93" t="s">
        <v>276</v>
      </c>
      <c r="B452" s="100">
        <v>737.09</v>
      </c>
    </row>
    <row r="453" spans="1:2" x14ac:dyDescent="0.25">
      <c r="A453" s="93" t="s">
        <v>278</v>
      </c>
      <c r="B453" s="100">
        <v>0</v>
      </c>
    </row>
    <row r="454" spans="1:2" x14ac:dyDescent="0.25">
      <c r="A454" s="93" t="s">
        <v>370</v>
      </c>
      <c r="B454" s="100">
        <v>11566.3</v>
      </c>
    </row>
    <row r="455" spans="1:2" x14ac:dyDescent="0.25">
      <c r="A455" s="93" t="s">
        <v>371</v>
      </c>
      <c r="B455" s="100">
        <v>1231.3499999999999</v>
      </c>
    </row>
    <row r="456" spans="1:2" x14ac:dyDescent="0.25">
      <c r="A456" s="98" t="s">
        <v>295</v>
      </c>
      <c r="B456" s="99">
        <f>SUM(B438:B455)</f>
        <v>54384.769999999982</v>
      </c>
    </row>
    <row r="457" spans="1:2" x14ac:dyDescent="0.25">
      <c r="A457" s="93" t="s">
        <v>286</v>
      </c>
      <c r="B457" s="96">
        <v>80536.78</v>
      </c>
    </row>
    <row r="458" spans="1:2" x14ac:dyDescent="0.25">
      <c r="A458" s="93" t="s">
        <v>287</v>
      </c>
      <c r="B458" s="96">
        <v>5970</v>
      </c>
    </row>
    <row r="459" spans="1:2" x14ac:dyDescent="0.25">
      <c r="A459" s="93" t="s">
        <v>288</v>
      </c>
      <c r="B459" s="96">
        <v>92946.95</v>
      </c>
    </row>
    <row r="460" spans="1:2" x14ac:dyDescent="0.25">
      <c r="A460" s="98" t="s">
        <v>255</v>
      </c>
      <c r="B460" s="99">
        <f>SUM(B457:B459)</f>
        <v>179453.72999999998</v>
      </c>
    </row>
    <row r="461" spans="1:2" x14ac:dyDescent="0.25">
      <c r="A461" s="93" t="s">
        <v>372</v>
      </c>
      <c r="B461" s="96">
        <v>55530.32</v>
      </c>
    </row>
    <row r="462" spans="1:2" x14ac:dyDescent="0.25">
      <c r="A462" s="93" t="s">
        <v>373</v>
      </c>
      <c r="B462" s="96">
        <v>33438.81</v>
      </c>
    </row>
    <row r="463" spans="1:2" x14ac:dyDescent="0.25">
      <c r="A463" s="98" t="s">
        <v>327</v>
      </c>
      <c r="B463" s="99">
        <f>SUM(B461:B462)</f>
        <v>88969.13</v>
      </c>
    </row>
    <row r="464" spans="1:2" x14ac:dyDescent="0.25">
      <c r="A464" s="91" t="s">
        <v>374</v>
      </c>
      <c r="B464" s="102">
        <f>B437+B456+B460+B463</f>
        <v>442518.11</v>
      </c>
    </row>
    <row r="465" spans="1:2" x14ac:dyDescent="0.25">
      <c r="A465" s="155" t="s">
        <v>375</v>
      </c>
      <c r="B465" s="156"/>
    </row>
    <row r="466" spans="1:2" x14ac:dyDescent="0.25">
      <c r="A466" s="93" t="s">
        <v>258</v>
      </c>
      <c r="B466" s="96">
        <v>45926.46</v>
      </c>
    </row>
    <row r="467" spans="1:2" x14ac:dyDescent="0.25">
      <c r="A467" s="93" t="s">
        <v>259</v>
      </c>
      <c r="B467" s="96">
        <v>3222.48</v>
      </c>
    </row>
    <row r="468" spans="1:2" x14ac:dyDescent="0.25">
      <c r="A468" s="93" t="s">
        <v>260</v>
      </c>
      <c r="B468" s="96">
        <v>2794.94</v>
      </c>
    </row>
    <row r="469" spans="1:2" x14ac:dyDescent="0.25">
      <c r="A469" s="93" t="s">
        <v>261</v>
      </c>
      <c r="B469" s="96">
        <v>94.12</v>
      </c>
    </row>
    <row r="470" spans="1:2" x14ac:dyDescent="0.25">
      <c r="A470" s="93" t="s">
        <v>262</v>
      </c>
      <c r="B470" s="96">
        <v>2296.31</v>
      </c>
    </row>
    <row r="471" spans="1:2" x14ac:dyDescent="0.25">
      <c r="A471" s="93" t="s">
        <v>263</v>
      </c>
      <c r="B471" s="96">
        <v>2794.94</v>
      </c>
    </row>
    <row r="472" spans="1:2" x14ac:dyDescent="0.25">
      <c r="A472" s="93" t="s">
        <v>264</v>
      </c>
      <c r="B472" s="96">
        <v>672.57</v>
      </c>
    </row>
    <row r="473" spans="1:2" ht="22.5" x14ac:dyDescent="0.25">
      <c r="A473" s="93" t="s">
        <v>265</v>
      </c>
      <c r="B473" s="96">
        <v>893</v>
      </c>
    </row>
    <row r="474" spans="1:2" x14ac:dyDescent="0.25">
      <c r="A474" s="98" t="s">
        <v>252</v>
      </c>
      <c r="B474" s="99">
        <f>SUM(B466:B473)</f>
        <v>58694.820000000007</v>
      </c>
    </row>
    <row r="475" spans="1:2" ht="22.5" x14ac:dyDescent="0.25">
      <c r="A475" s="93" t="s">
        <v>267</v>
      </c>
      <c r="B475" s="100">
        <v>120</v>
      </c>
    </row>
    <row r="476" spans="1:2" ht="22.5" x14ac:dyDescent="0.25">
      <c r="A476" s="93" t="s">
        <v>308</v>
      </c>
      <c r="B476" s="100">
        <v>1156.4000000000001</v>
      </c>
    </row>
    <row r="477" spans="1:2" x14ac:dyDescent="0.25">
      <c r="A477" s="93" t="s">
        <v>291</v>
      </c>
      <c r="B477" s="100">
        <v>2862.82</v>
      </c>
    </row>
    <row r="478" spans="1:2" x14ac:dyDescent="0.25">
      <c r="A478" s="93" t="s">
        <v>268</v>
      </c>
      <c r="B478" s="100">
        <v>1503.72</v>
      </c>
    </row>
    <row r="479" spans="1:2" x14ac:dyDescent="0.25">
      <c r="A479" s="93" t="s">
        <v>376</v>
      </c>
      <c r="B479" s="100">
        <v>450</v>
      </c>
    </row>
    <row r="480" spans="1:2" x14ac:dyDescent="0.25">
      <c r="A480" s="93" t="s">
        <v>269</v>
      </c>
      <c r="B480" s="100">
        <v>2092.35</v>
      </c>
    </row>
    <row r="481" spans="1:2" x14ac:dyDescent="0.25">
      <c r="A481" s="93" t="s">
        <v>270</v>
      </c>
      <c r="B481" s="100">
        <v>15940.669999999998</v>
      </c>
    </row>
    <row r="482" spans="1:2" x14ac:dyDescent="0.25">
      <c r="A482" s="93" t="s">
        <v>301</v>
      </c>
      <c r="B482" s="100">
        <v>1534.54</v>
      </c>
    </row>
    <row r="483" spans="1:2" x14ac:dyDescent="0.25">
      <c r="A483" s="93" t="s">
        <v>358</v>
      </c>
      <c r="B483" s="100">
        <v>11778.76</v>
      </c>
    </row>
    <row r="484" spans="1:2" x14ac:dyDescent="0.25">
      <c r="A484" s="93" t="s">
        <v>368</v>
      </c>
      <c r="B484" s="100">
        <v>2205</v>
      </c>
    </row>
    <row r="485" spans="1:2" x14ac:dyDescent="0.25">
      <c r="A485" s="93" t="s">
        <v>377</v>
      </c>
      <c r="B485" s="100">
        <v>1996.5</v>
      </c>
    </row>
    <row r="486" spans="1:2" x14ac:dyDescent="0.25">
      <c r="A486" s="93" t="s">
        <v>274</v>
      </c>
      <c r="B486" s="100">
        <v>2547.8000000000002</v>
      </c>
    </row>
    <row r="487" spans="1:2" x14ac:dyDescent="0.25">
      <c r="A487" s="93" t="s">
        <v>292</v>
      </c>
      <c r="B487" s="100">
        <v>6339.5</v>
      </c>
    </row>
    <row r="488" spans="1:2" x14ac:dyDescent="0.25">
      <c r="A488" s="93" t="s">
        <v>275</v>
      </c>
      <c r="B488" s="100">
        <v>4246.08</v>
      </c>
    </row>
    <row r="489" spans="1:2" x14ac:dyDescent="0.25">
      <c r="A489" s="93" t="s">
        <v>330</v>
      </c>
      <c r="B489" s="100">
        <v>1365.7</v>
      </c>
    </row>
    <row r="490" spans="1:2" x14ac:dyDescent="0.25">
      <c r="A490" s="93" t="s">
        <v>378</v>
      </c>
      <c r="B490" s="100">
        <v>489</v>
      </c>
    </row>
    <row r="491" spans="1:2" ht="22.5" x14ac:dyDescent="0.25">
      <c r="A491" s="93" t="s">
        <v>276</v>
      </c>
      <c r="B491" s="100">
        <v>1630.94</v>
      </c>
    </row>
    <row r="492" spans="1:2" x14ac:dyDescent="0.25">
      <c r="A492" s="93" t="s">
        <v>278</v>
      </c>
      <c r="B492" s="100">
        <v>0</v>
      </c>
    </row>
    <row r="493" spans="1:2" x14ac:dyDescent="0.25">
      <c r="A493" s="93" t="s">
        <v>279</v>
      </c>
      <c r="B493" s="100">
        <v>75</v>
      </c>
    </row>
    <row r="494" spans="1:2" x14ac:dyDescent="0.25">
      <c r="A494" s="93" t="s">
        <v>280</v>
      </c>
      <c r="B494" s="100">
        <v>156.88999999999999</v>
      </c>
    </row>
    <row r="495" spans="1:2" x14ac:dyDescent="0.25">
      <c r="A495" s="93" t="s">
        <v>281</v>
      </c>
      <c r="B495" s="100">
        <v>30</v>
      </c>
    </row>
    <row r="496" spans="1:2" x14ac:dyDescent="0.25">
      <c r="A496" s="93" t="s">
        <v>282</v>
      </c>
      <c r="B496" s="100">
        <v>1320.5</v>
      </c>
    </row>
    <row r="497" spans="1:2" x14ac:dyDescent="0.25">
      <c r="A497" s="93" t="s">
        <v>334</v>
      </c>
      <c r="B497" s="100">
        <v>113175.57</v>
      </c>
    </row>
    <row r="498" spans="1:2" x14ac:dyDescent="0.25">
      <c r="A498" s="93" t="s">
        <v>370</v>
      </c>
      <c r="B498" s="100">
        <v>1270.2</v>
      </c>
    </row>
    <row r="499" spans="1:2" x14ac:dyDescent="0.25">
      <c r="A499" s="93" t="s">
        <v>294</v>
      </c>
      <c r="B499" s="100">
        <v>23493</v>
      </c>
    </row>
    <row r="500" spans="1:2" x14ac:dyDescent="0.25">
      <c r="A500" s="93" t="s">
        <v>284</v>
      </c>
      <c r="B500" s="100">
        <v>685.3</v>
      </c>
    </row>
    <row r="501" spans="1:2" x14ac:dyDescent="0.25">
      <c r="A501" s="93" t="s">
        <v>379</v>
      </c>
      <c r="B501" s="100">
        <v>1534.6</v>
      </c>
    </row>
    <row r="502" spans="1:2" x14ac:dyDescent="0.25">
      <c r="A502" s="98" t="s">
        <v>295</v>
      </c>
      <c r="B502" s="99">
        <f>SUM(B475:B501)</f>
        <v>200000.84000000003</v>
      </c>
    </row>
    <row r="503" spans="1:2" x14ac:dyDescent="0.25">
      <c r="A503" s="93" t="s">
        <v>314</v>
      </c>
      <c r="B503" s="96">
        <v>64482.12</v>
      </c>
    </row>
    <row r="504" spans="1:2" x14ac:dyDescent="0.25">
      <c r="A504" s="93" t="s">
        <v>315</v>
      </c>
      <c r="B504" s="96">
        <v>12684.7</v>
      </c>
    </row>
    <row r="505" spans="1:2" x14ac:dyDescent="0.25">
      <c r="A505" s="93" t="s">
        <v>316</v>
      </c>
      <c r="B505" s="96">
        <v>36776.44</v>
      </c>
    </row>
    <row r="506" spans="1:2" x14ac:dyDescent="0.25">
      <c r="A506" s="93" t="s">
        <v>317</v>
      </c>
      <c r="B506" s="96">
        <v>1056.74</v>
      </c>
    </row>
    <row r="507" spans="1:2" x14ac:dyDescent="0.25">
      <c r="A507" s="98" t="s">
        <v>254</v>
      </c>
      <c r="B507" s="105">
        <f>SUM(B503:B506)</f>
        <v>115000.00000000001</v>
      </c>
    </row>
    <row r="508" spans="1:2" x14ac:dyDescent="0.25">
      <c r="A508" s="93" t="s">
        <v>287</v>
      </c>
      <c r="B508" s="96">
        <v>136323.14000000001</v>
      </c>
    </row>
    <row r="509" spans="1:2" x14ac:dyDescent="0.25">
      <c r="A509" s="98" t="s">
        <v>255</v>
      </c>
      <c r="B509" s="99">
        <f>B508</f>
        <v>136323.14000000001</v>
      </c>
    </row>
    <row r="510" spans="1:2" x14ac:dyDescent="0.25">
      <c r="A510" s="93" t="s">
        <v>380</v>
      </c>
      <c r="B510" s="96">
        <v>25760</v>
      </c>
    </row>
    <row r="511" spans="1:2" x14ac:dyDescent="0.25">
      <c r="A511" s="93" t="s">
        <v>381</v>
      </c>
      <c r="B511" s="96">
        <v>62068.15</v>
      </c>
    </row>
    <row r="512" spans="1:2" x14ac:dyDescent="0.25">
      <c r="A512" s="93" t="s">
        <v>326</v>
      </c>
      <c r="B512" s="96">
        <v>93219.08</v>
      </c>
    </row>
    <row r="513" spans="1:2" x14ac:dyDescent="0.25">
      <c r="A513" s="98" t="s">
        <v>327</v>
      </c>
      <c r="B513" s="99">
        <f>SUM(B510:B512)</f>
        <v>181047.22999999998</v>
      </c>
    </row>
    <row r="514" spans="1:2" x14ac:dyDescent="0.25">
      <c r="A514" s="91" t="s">
        <v>382</v>
      </c>
      <c r="B514" s="102">
        <f>B474+B502+B507+B509+B513</f>
        <v>691066.03</v>
      </c>
    </row>
    <row r="515" spans="1:2" x14ac:dyDescent="0.25">
      <c r="A515" s="157" t="s">
        <v>383</v>
      </c>
      <c r="B515" s="158"/>
    </row>
    <row r="516" spans="1:2" x14ac:dyDescent="0.25">
      <c r="A516" s="93" t="s">
        <v>258</v>
      </c>
      <c r="B516" s="96">
        <v>125012.23</v>
      </c>
    </row>
    <row r="517" spans="1:2" x14ac:dyDescent="0.25">
      <c r="A517" s="93" t="s">
        <v>259</v>
      </c>
      <c r="B517" s="96">
        <v>7252.8</v>
      </c>
    </row>
    <row r="518" spans="1:2" x14ac:dyDescent="0.25">
      <c r="A518" s="93" t="s">
        <v>260</v>
      </c>
      <c r="B518" s="96">
        <v>7281.41</v>
      </c>
    </row>
    <row r="519" spans="1:2" x14ac:dyDescent="0.25">
      <c r="A519" s="93" t="s">
        <v>261</v>
      </c>
      <c r="B519" s="96">
        <v>513.69000000000005</v>
      </c>
    </row>
    <row r="520" spans="1:2" x14ac:dyDescent="0.25">
      <c r="A520" s="93" t="s">
        <v>262</v>
      </c>
      <c r="B520" s="96">
        <v>4768.96</v>
      </c>
    </row>
    <row r="521" spans="1:2" x14ac:dyDescent="0.25">
      <c r="A521" s="93" t="s">
        <v>263</v>
      </c>
      <c r="B521" s="96">
        <v>7281.41</v>
      </c>
    </row>
    <row r="522" spans="1:2" ht="22.5" x14ac:dyDescent="0.25">
      <c r="A522" s="93" t="s">
        <v>265</v>
      </c>
      <c r="B522" s="96">
        <v>793.97</v>
      </c>
    </row>
    <row r="523" spans="1:2" x14ac:dyDescent="0.25">
      <c r="A523" s="98" t="s">
        <v>252</v>
      </c>
      <c r="B523" s="99">
        <f>SUM(B516:B522)</f>
        <v>152904.47</v>
      </c>
    </row>
    <row r="524" spans="1:2" x14ac:dyDescent="0.25">
      <c r="A524" s="93" t="s">
        <v>301</v>
      </c>
      <c r="B524" s="100">
        <v>1098.01</v>
      </c>
    </row>
    <row r="525" spans="1:2" x14ac:dyDescent="0.25">
      <c r="A525" s="93" t="s">
        <v>275</v>
      </c>
      <c r="B525" s="100">
        <v>7595.79</v>
      </c>
    </row>
    <row r="526" spans="1:2" x14ac:dyDescent="0.25">
      <c r="A526" s="93" t="s">
        <v>330</v>
      </c>
      <c r="B526" s="100">
        <v>640.79999999999995</v>
      </c>
    </row>
    <row r="527" spans="1:2" x14ac:dyDescent="0.25">
      <c r="A527" s="93" t="s">
        <v>378</v>
      </c>
      <c r="B527" s="100">
        <v>1552</v>
      </c>
    </row>
    <row r="528" spans="1:2" ht="22.5" x14ac:dyDescent="0.25">
      <c r="A528" s="93" t="s">
        <v>276</v>
      </c>
      <c r="B528" s="100">
        <v>42.13</v>
      </c>
    </row>
    <row r="529" spans="1:2" x14ac:dyDescent="0.25">
      <c r="A529" s="93" t="s">
        <v>334</v>
      </c>
      <c r="B529" s="100">
        <v>9508.6</v>
      </c>
    </row>
    <row r="530" spans="1:2" x14ac:dyDescent="0.25">
      <c r="A530" s="93" t="s">
        <v>294</v>
      </c>
      <c r="B530" s="100">
        <v>420</v>
      </c>
    </row>
    <row r="531" spans="1:2" x14ac:dyDescent="0.25">
      <c r="A531" s="98" t="s">
        <v>295</v>
      </c>
      <c r="B531" s="99">
        <f>SUM(B524:B530)</f>
        <v>20857.329999999998</v>
      </c>
    </row>
    <row r="532" spans="1:2" x14ac:dyDescent="0.25">
      <c r="A532" s="91" t="s">
        <v>384</v>
      </c>
      <c r="B532" s="102">
        <f>B523+B531</f>
        <v>173761.8</v>
      </c>
    </row>
    <row r="533" spans="1:2" x14ac:dyDescent="0.25">
      <c r="A533" s="155" t="s">
        <v>385</v>
      </c>
      <c r="B533" s="156"/>
    </row>
    <row r="534" spans="1:2" x14ac:dyDescent="0.25">
      <c r="A534" s="93" t="s">
        <v>258</v>
      </c>
      <c r="B534" s="96">
        <v>3578237.37</v>
      </c>
    </row>
    <row r="535" spans="1:2" x14ac:dyDescent="0.25">
      <c r="A535" s="93" t="s">
        <v>259</v>
      </c>
      <c r="B535" s="96">
        <v>231943.42999999993</v>
      </c>
    </row>
    <row r="536" spans="1:2" x14ac:dyDescent="0.25">
      <c r="A536" s="93" t="s">
        <v>260</v>
      </c>
      <c r="B536" s="96">
        <v>214363.61999999997</v>
      </c>
    </row>
    <row r="537" spans="1:2" x14ac:dyDescent="0.25">
      <c r="A537" s="93" t="s">
        <v>261</v>
      </c>
      <c r="B537" s="96">
        <v>11989.710000000003</v>
      </c>
    </row>
    <row r="538" spans="1:2" x14ac:dyDescent="0.25">
      <c r="A538" s="93" t="s">
        <v>262</v>
      </c>
      <c r="B538" s="96">
        <v>195710.61000000002</v>
      </c>
    </row>
    <row r="539" spans="1:2" x14ac:dyDescent="0.25">
      <c r="A539" s="93" t="s">
        <v>263</v>
      </c>
      <c r="B539" s="96">
        <v>214363.61999999997</v>
      </c>
    </row>
    <row r="540" spans="1:2" ht="22.5" x14ac:dyDescent="0.25">
      <c r="A540" s="93" t="s">
        <v>265</v>
      </c>
      <c r="B540" s="96">
        <v>53001.01999999999</v>
      </c>
    </row>
    <row r="541" spans="1:2" x14ac:dyDescent="0.25">
      <c r="A541" s="98" t="s">
        <v>252</v>
      </c>
      <c r="B541" s="99">
        <f>SUM(B534:B540)</f>
        <v>4499609.38</v>
      </c>
    </row>
    <row r="542" spans="1:2" x14ac:dyDescent="0.25">
      <c r="A542" s="93" t="s">
        <v>291</v>
      </c>
      <c r="B542" s="100">
        <v>299.98</v>
      </c>
    </row>
    <row r="543" spans="1:2" x14ac:dyDescent="0.25">
      <c r="A543" s="93" t="s">
        <v>269</v>
      </c>
      <c r="B543" s="100">
        <v>1402.59</v>
      </c>
    </row>
    <row r="544" spans="1:2" x14ac:dyDescent="0.25">
      <c r="A544" s="93" t="s">
        <v>270</v>
      </c>
      <c r="B544" s="100">
        <v>667.5</v>
      </c>
    </row>
    <row r="545" spans="1:2" x14ac:dyDescent="0.25">
      <c r="A545" s="93" t="s">
        <v>301</v>
      </c>
      <c r="B545" s="100">
        <v>2200</v>
      </c>
    </row>
    <row r="546" spans="1:2" x14ac:dyDescent="0.25">
      <c r="A546" s="93" t="s">
        <v>368</v>
      </c>
      <c r="B546" s="100">
        <v>18006.400000000001</v>
      </c>
    </row>
    <row r="547" spans="1:2" x14ac:dyDescent="0.25">
      <c r="A547" s="93" t="s">
        <v>274</v>
      </c>
      <c r="B547" s="100">
        <v>5174.7599999999993</v>
      </c>
    </row>
    <row r="548" spans="1:2" x14ac:dyDescent="0.25">
      <c r="A548" s="93" t="s">
        <v>275</v>
      </c>
      <c r="B548" s="100">
        <v>2036.22</v>
      </c>
    </row>
    <row r="549" spans="1:2" x14ac:dyDescent="0.25">
      <c r="A549" s="93" t="s">
        <v>330</v>
      </c>
      <c r="B549" s="100">
        <v>10159.589999999998</v>
      </c>
    </row>
    <row r="550" spans="1:2" x14ac:dyDescent="0.25">
      <c r="A550" s="93" t="s">
        <v>369</v>
      </c>
      <c r="B550" s="100">
        <v>8539.7000000000007</v>
      </c>
    </row>
    <row r="551" spans="1:2" x14ac:dyDescent="0.25">
      <c r="A551" s="93" t="s">
        <v>378</v>
      </c>
      <c r="B551" s="100">
        <v>59542.549999999996</v>
      </c>
    </row>
    <row r="552" spans="1:2" ht="22.5" x14ac:dyDescent="0.25">
      <c r="A552" s="93" t="s">
        <v>276</v>
      </c>
      <c r="B552" s="100">
        <v>491.7000000000001</v>
      </c>
    </row>
    <row r="553" spans="1:2" x14ac:dyDescent="0.25">
      <c r="A553" s="93" t="s">
        <v>334</v>
      </c>
      <c r="B553" s="100">
        <v>44482.85</v>
      </c>
    </row>
    <row r="554" spans="1:2" x14ac:dyDescent="0.25">
      <c r="A554" s="93" t="s">
        <v>294</v>
      </c>
      <c r="B554" s="100">
        <v>15908</v>
      </c>
    </row>
    <row r="555" spans="1:2" x14ac:dyDescent="0.25">
      <c r="A555" s="98" t="s">
        <v>295</v>
      </c>
      <c r="B555" s="99">
        <f>SUM(B542:B554)</f>
        <v>168911.84</v>
      </c>
    </row>
    <row r="556" spans="1:2" x14ac:dyDescent="0.25">
      <c r="A556" s="91" t="s">
        <v>386</v>
      </c>
      <c r="B556" s="102">
        <f>B541+B555</f>
        <v>4668521.22</v>
      </c>
    </row>
    <row r="557" spans="1:2" x14ac:dyDescent="0.25">
      <c r="A557" s="155" t="s">
        <v>387</v>
      </c>
      <c r="B557" s="156"/>
    </row>
    <row r="558" spans="1:2" x14ac:dyDescent="0.25">
      <c r="A558" s="93" t="s">
        <v>258</v>
      </c>
      <c r="B558" s="96">
        <v>961278.44</v>
      </c>
    </row>
    <row r="559" spans="1:2" x14ac:dyDescent="0.25">
      <c r="A559" s="93" t="s">
        <v>259</v>
      </c>
      <c r="B559" s="96">
        <v>66593.17</v>
      </c>
    </row>
    <row r="560" spans="1:2" x14ac:dyDescent="0.25">
      <c r="A560" s="93" t="s">
        <v>260</v>
      </c>
      <c r="B560" s="96">
        <v>58727.31</v>
      </c>
    </row>
    <row r="561" spans="1:2" x14ac:dyDescent="0.25">
      <c r="A561" s="93" t="s">
        <v>261</v>
      </c>
      <c r="B561" s="96">
        <v>3500.35</v>
      </c>
    </row>
    <row r="562" spans="1:2" x14ac:dyDescent="0.25">
      <c r="A562" s="93" t="s">
        <v>352</v>
      </c>
      <c r="B562" s="96">
        <v>100</v>
      </c>
    </row>
    <row r="563" spans="1:2" x14ac:dyDescent="0.25">
      <c r="A563" s="93" t="s">
        <v>262</v>
      </c>
      <c r="B563" s="96">
        <v>58600.17</v>
      </c>
    </row>
    <row r="564" spans="1:2" x14ac:dyDescent="0.25">
      <c r="A564" s="93" t="s">
        <v>263</v>
      </c>
      <c r="B564" s="96">
        <v>58727.31</v>
      </c>
    </row>
    <row r="565" spans="1:2" ht="22.5" x14ac:dyDescent="0.25">
      <c r="A565" s="93" t="s">
        <v>265</v>
      </c>
      <c r="B565" s="96">
        <v>33757.75</v>
      </c>
    </row>
    <row r="566" spans="1:2" x14ac:dyDescent="0.25">
      <c r="A566" s="98" t="s">
        <v>252</v>
      </c>
      <c r="B566" s="99">
        <f>SUM(B558:B565)</f>
        <v>1241284.5</v>
      </c>
    </row>
    <row r="567" spans="1:2" x14ac:dyDescent="0.25">
      <c r="A567" s="93" t="s">
        <v>270</v>
      </c>
      <c r="B567" s="100">
        <v>7621.6</v>
      </c>
    </row>
    <row r="568" spans="1:2" x14ac:dyDescent="0.25">
      <c r="A568" s="93" t="s">
        <v>368</v>
      </c>
      <c r="B568" s="100">
        <v>973</v>
      </c>
    </row>
    <row r="569" spans="1:2" x14ac:dyDescent="0.25">
      <c r="A569" s="93" t="s">
        <v>274</v>
      </c>
      <c r="B569" s="100">
        <v>1295.97</v>
      </c>
    </row>
    <row r="570" spans="1:2" x14ac:dyDescent="0.25">
      <c r="A570" s="93" t="s">
        <v>275</v>
      </c>
      <c r="B570" s="100">
        <v>1385</v>
      </c>
    </row>
    <row r="571" spans="1:2" x14ac:dyDescent="0.25">
      <c r="A571" s="93" t="s">
        <v>330</v>
      </c>
      <c r="B571" s="100">
        <v>640.9</v>
      </c>
    </row>
    <row r="572" spans="1:2" x14ac:dyDescent="0.25">
      <c r="A572" s="93" t="s">
        <v>378</v>
      </c>
      <c r="B572" s="100">
        <v>7099.75</v>
      </c>
    </row>
    <row r="573" spans="1:2" x14ac:dyDescent="0.25">
      <c r="A573" s="93" t="s">
        <v>334</v>
      </c>
      <c r="B573" s="100">
        <v>20426.98</v>
      </c>
    </row>
    <row r="574" spans="1:2" x14ac:dyDescent="0.25">
      <c r="A574" s="93" t="s">
        <v>294</v>
      </c>
      <c r="B574" s="100">
        <f>'[1]ARSIMI I MESEM'!$B$3+'[1]ARSIMI I MESEM'!$B$11</f>
        <v>12287</v>
      </c>
    </row>
    <row r="575" spans="1:2" x14ac:dyDescent="0.25">
      <c r="A575" s="98" t="s">
        <v>295</v>
      </c>
      <c r="B575" s="99">
        <f>SUM(B567:B574)</f>
        <v>51730.2</v>
      </c>
    </row>
    <row r="576" spans="1:2" x14ac:dyDescent="0.25">
      <c r="A576" s="91" t="s">
        <v>388</v>
      </c>
      <c r="B576" s="102">
        <f>B566+B575</f>
        <v>1293014.7</v>
      </c>
    </row>
    <row r="577" spans="1:2" x14ac:dyDescent="0.25">
      <c r="A577" s="108" t="s">
        <v>389</v>
      </c>
      <c r="B577" s="109">
        <f>B37+B64+B77+B104+B123+B165+B195+B216+B235+B260+B288+B323+B333+B378+B408+B428+B464+B514+B532+B556+B576</f>
        <v>16743539.649999999</v>
      </c>
    </row>
    <row r="580" spans="1:2" x14ac:dyDescent="0.25">
      <c r="A580" s="110" t="s">
        <v>390</v>
      </c>
    </row>
    <row r="581" spans="1:2" x14ac:dyDescent="0.25">
      <c r="A581" s="98" t="s">
        <v>252</v>
      </c>
      <c r="B581" s="99">
        <f>B13+B47+B71+B86+B113+B133+B173+B205+B225+B243+B270+B297+B332+B343+B387+B416+B437+B474+B523+B541+B566</f>
        <v>9044041.2599999998</v>
      </c>
    </row>
    <row r="582" spans="1:2" x14ac:dyDescent="0.25">
      <c r="A582" s="98" t="s">
        <v>295</v>
      </c>
      <c r="B582" s="99">
        <f>B32+B63+B74+B103+B122+B159+B187+B215+B234+B254+B285+B310+B369+B402+B421+B456+B502+B531+B555+B575</f>
        <v>1733145.05</v>
      </c>
    </row>
    <row r="583" spans="1:2" x14ac:dyDescent="0.25">
      <c r="A583" s="98" t="s">
        <v>254</v>
      </c>
      <c r="B583" s="105">
        <f>B164+B374+B407+B425+B507</f>
        <v>459514.08000000007</v>
      </c>
    </row>
    <row r="584" spans="1:2" x14ac:dyDescent="0.25">
      <c r="A584" s="98" t="s">
        <v>255</v>
      </c>
      <c r="B584" s="99">
        <f>B36+B76+B257+B460+B509</f>
        <v>890245.97</v>
      </c>
    </row>
    <row r="585" spans="1:2" x14ac:dyDescent="0.25">
      <c r="A585" s="98" t="s">
        <v>327</v>
      </c>
      <c r="B585" s="99">
        <f>B194+B259+B287+B322+B377+B427+B463+B513</f>
        <v>4616593.2899999991</v>
      </c>
    </row>
    <row r="586" spans="1:2" x14ac:dyDescent="0.25">
      <c r="A586" s="108" t="s">
        <v>389</v>
      </c>
      <c r="B586" s="109">
        <f>SUM(B581:B585)</f>
        <v>16743539.65</v>
      </c>
    </row>
  </sheetData>
  <mergeCells count="21">
    <mergeCell ref="A557:B557"/>
    <mergeCell ref="A1:B1"/>
    <mergeCell ref="A3:B3"/>
    <mergeCell ref="A38:B38"/>
    <mergeCell ref="A65:B65"/>
    <mergeCell ref="A78:B78"/>
    <mergeCell ref="A105:B105"/>
    <mergeCell ref="A124:B124"/>
    <mergeCell ref="A166:B166"/>
    <mergeCell ref="A196:B196"/>
    <mergeCell ref="A217:B217"/>
    <mergeCell ref="A236:B236"/>
    <mergeCell ref="A261:B261"/>
    <mergeCell ref="A289:B289"/>
    <mergeCell ref="A334:B334"/>
    <mergeCell ref="A379:B379"/>
    <mergeCell ref="A409:B409"/>
    <mergeCell ref="A429:B429"/>
    <mergeCell ref="A465:B465"/>
    <mergeCell ref="A515:B515"/>
    <mergeCell ref="A533:B533"/>
  </mergeCells>
  <pageMargins left="0.45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Tabela 2. Buxheti janar-dhjetor</vt:lpstr>
      <vt:lpstr>Tab.3.Te hyrat vetanake </vt:lpstr>
      <vt:lpstr>Tab.3.1 THvetanake sipas muajve</vt:lpstr>
      <vt:lpstr>Tab.4. Shpenzimet buxhetore</vt:lpstr>
      <vt:lpstr>Tab.4.1. Shpen.janar-dhjetor</vt:lpstr>
      <vt:lpstr>5.Shp.sipas kodeve ekonomike</vt:lpstr>
      <vt:lpstr>5.Shp.sipas drejtorive</vt:lpstr>
      <vt:lpstr>'5.Shp.sipas drejtorive'!Print_Area</vt:lpstr>
      <vt:lpstr>'5.Shp.sipas kodeve ekonomike'!Print_Area</vt:lpstr>
      <vt:lpstr>'Tab.4. Shpenzimet buxhetore'!Print_Area</vt:lpstr>
      <vt:lpstr>'Tab.4.1. Shpen.janar-dhjetor'!Print_Area</vt:lpstr>
      <vt:lpstr>'Tabela 2. Buxheti janar-dhjetor'!Print_Area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Samije Gjergjaj</cp:lastModifiedBy>
  <cp:lastPrinted>2026-01-27T07:59:40Z</cp:lastPrinted>
  <dcterms:created xsi:type="dcterms:W3CDTF">2023-04-01T12:46:53Z</dcterms:created>
  <dcterms:modified xsi:type="dcterms:W3CDTF">2026-01-30T13:52:31Z</dcterms:modified>
</cp:coreProperties>
</file>