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je.gjergjaj\Desktop\doc komune\"/>
    </mc:Choice>
  </mc:AlternateContent>
  <bookViews>
    <workbookView xWindow="0" yWindow="0" windowWidth="19200" windowHeight="6735"/>
  </bookViews>
  <sheets>
    <sheet name="Tabela 2. Buxheti janar-shtator" sheetId="4" r:id="rId1"/>
    <sheet name="Tab.3.Te hyrat vetanake " sheetId="6" r:id="rId2"/>
    <sheet name="Tab.3.1 THvetanake sipas muajve" sheetId="10" r:id="rId3"/>
    <sheet name="Tab.4. Shpenzimet buxhetore" sheetId="8" r:id="rId4"/>
    <sheet name="Tab.4.1. Shpen.janar-shtator" sheetId="9" r:id="rId5"/>
    <sheet name="5.Shp.sipas kodeve ekonomike" sheetId="5" r:id="rId6"/>
  </sheets>
  <externalReferences>
    <externalReference r:id="rId7"/>
  </externalReferences>
  <definedNames>
    <definedName name="_xlnm.Print_Area" localSheetId="5">'5.Shp.sipas kodeve ekonomike'!$A$1:$F$106</definedName>
    <definedName name="_xlnm.Print_Area" localSheetId="3">'Tab.4. Shpenzimet buxhetore'!$A$1:$H$27</definedName>
    <definedName name="_xlnm.Print_Area" localSheetId="4">'Tab.4.1. Shpen.janar-shtator'!$A$1:$G$29</definedName>
    <definedName name="_xlnm.Print_Area" localSheetId="0">'Tabela 2. Buxheti janar-shtator'!$A$1:$E$28</definedName>
  </definedNames>
  <calcPr calcId="191029"/>
</workbook>
</file>

<file path=xl/calcChain.xml><?xml version="1.0" encoding="utf-8"?>
<calcChain xmlns="http://schemas.openxmlformats.org/spreadsheetml/2006/main">
  <c r="F62" i="5" l="1"/>
  <c r="F61" i="5"/>
  <c r="F55" i="5"/>
  <c r="F42" i="5"/>
  <c r="F26" i="5"/>
  <c r="G13" i="9"/>
  <c r="G11" i="9"/>
  <c r="G9" i="9"/>
  <c r="G7" i="9"/>
  <c r="G5" i="9"/>
  <c r="E10" i="4"/>
  <c r="E9" i="4"/>
  <c r="E8" i="4"/>
  <c r="E7" i="4"/>
  <c r="E6" i="4"/>
  <c r="E5" i="4"/>
  <c r="E4" i="4"/>
  <c r="H9" i="8"/>
  <c r="H8" i="8"/>
  <c r="H7" i="8"/>
  <c r="H6" i="8"/>
  <c r="H5" i="8"/>
  <c r="H4" i="8"/>
  <c r="H3" i="8"/>
  <c r="C11" i="4"/>
  <c r="C10" i="4"/>
  <c r="C4" i="4"/>
  <c r="C9" i="8"/>
  <c r="C10" i="8"/>
  <c r="C8" i="8"/>
  <c r="C7" i="8"/>
  <c r="C6" i="8"/>
  <c r="C5" i="8"/>
  <c r="C4" i="8"/>
  <c r="C3" i="8"/>
  <c r="F100" i="5" l="1"/>
  <c r="F92" i="5"/>
  <c r="E84" i="5"/>
  <c r="F83" i="5"/>
  <c r="D84" i="5"/>
  <c r="D73" i="5"/>
  <c r="F71" i="5" l="1"/>
  <c r="F70" i="5"/>
  <c r="B11" i="9" l="1"/>
  <c r="B9" i="9"/>
  <c r="B13" i="9"/>
  <c r="B7" i="9"/>
  <c r="B17" i="8" l="1"/>
  <c r="A17" i="8"/>
  <c r="A16" i="8"/>
  <c r="D10" i="8"/>
  <c r="H10" i="8" s="1"/>
  <c r="B11" i="4"/>
  <c r="B10" i="8"/>
  <c r="E9" i="8"/>
  <c r="K33" i="10"/>
  <c r="J33" i="10"/>
  <c r="I33" i="10"/>
  <c r="H33" i="10"/>
  <c r="G33" i="10"/>
  <c r="F33" i="10"/>
  <c r="E33" i="10"/>
  <c r="D33" i="10"/>
  <c r="C33" i="10"/>
  <c r="I31" i="10"/>
  <c r="I32" i="10" s="1"/>
  <c r="K31" i="10"/>
  <c r="K32" i="10" s="1"/>
  <c r="J31" i="10"/>
  <c r="J32" i="10" s="1"/>
  <c r="H31" i="10"/>
  <c r="H32" i="10" s="1"/>
  <c r="G31" i="10"/>
  <c r="G32" i="10" s="1"/>
  <c r="F31" i="10"/>
  <c r="F32" i="10" s="1"/>
  <c r="E31" i="10"/>
  <c r="E32" i="10" s="1"/>
  <c r="D31" i="10"/>
  <c r="D32" i="10" s="1"/>
  <c r="C31" i="10"/>
  <c r="C32" i="10" s="1"/>
  <c r="B16" i="8" l="1"/>
  <c r="F34" i="10"/>
  <c r="F35" i="10" s="1"/>
  <c r="F38" i="10"/>
  <c r="H38" i="10"/>
  <c r="H34" i="10"/>
  <c r="H35" i="10" s="1"/>
  <c r="D38" i="10"/>
  <c r="D34" i="10"/>
  <c r="D35" i="10" s="1"/>
  <c r="G34" i="10"/>
  <c r="G35" i="10" s="1"/>
  <c r="G38" i="10"/>
  <c r="J38" i="10"/>
  <c r="J34" i="10"/>
  <c r="J35" i="10" s="1"/>
  <c r="I38" i="10"/>
  <c r="I34" i="10"/>
  <c r="I35" i="10" s="1"/>
  <c r="E34" i="10"/>
  <c r="E35" i="10" s="1"/>
  <c r="E38" i="10"/>
  <c r="C38" i="10"/>
  <c r="C34" i="10"/>
  <c r="C35" i="10" s="1"/>
  <c r="K38" i="10"/>
  <c r="K34" i="10"/>
  <c r="K35" i="10" s="1"/>
  <c r="F32" i="6" l="1"/>
  <c r="I32" i="6" s="1"/>
  <c r="D32" i="6"/>
  <c r="E20" i="6" s="1"/>
  <c r="I31" i="6"/>
  <c r="H31" i="6"/>
  <c r="I30" i="6"/>
  <c r="H30" i="6"/>
  <c r="I29" i="6"/>
  <c r="H29" i="6"/>
  <c r="G29" i="6"/>
  <c r="E29" i="6"/>
  <c r="I28" i="6"/>
  <c r="I27" i="6"/>
  <c r="H27" i="6"/>
  <c r="G27" i="6"/>
  <c r="E27" i="6"/>
  <c r="I26" i="6"/>
  <c r="H26" i="6"/>
  <c r="I25" i="6"/>
  <c r="H25" i="6"/>
  <c r="G25" i="6"/>
  <c r="E25" i="6"/>
  <c r="I24" i="6"/>
  <c r="H24" i="6"/>
  <c r="I23" i="6"/>
  <c r="H23" i="6"/>
  <c r="G23" i="6"/>
  <c r="E23" i="6"/>
  <c r="I22" i="6"/>
  <c r="H22" i="6"/>
  <c r="I21" i="6"/>
  <c r="G21" i="6"/>
  <c r="E21" i="6"/>
  <c r="I20" i="6"/>
  <c r="G20" i="6"/>
  <c r="I19" i="6"/>
  <c r="H19" i="6"/>
  <c r="G19" i="6"/>
  <c r="E19" i="6"/>
  <c r="I18" i="6"/>
  <c r="H18" i="6"/>
  <c r="G18" i="6"/>
  <c r="I17" i="6"/>
  <c r="H17" i="6"/>
  <c r="G17" i="6"/>
  <c r="E17" i="6"/>
  <c r="I16" i="6"/>
  <c r="H16" i="6"/>
  <c r="G16" i="6"/>
  <c r="I15" i="6"/>
  <c r="H15" i="6"/>
  <c r="G15" i="6"/>
  <c r="E15" i="6"/>
  <c r="I14" i="6"/>
  <c r="H14" i="6"/>
  <c r="G14" i="6"/>
  <c r="I13" i="6"/>
  <c r="H13" i="6"/>
  <c r="G13" i="6"/>
  <c r="E13" i="6"/>
  <c r="I12" i="6"/>
  <c r="H12" i="6"/>
  <c r="G12" i="6"/>
  <c r="I11" i="6"/>
  <c r="H11" i="6"/>
  <c r="G11" i="6"/>
  <c r="E11" i="6"/>
  <c r="I10" i="6"/>
  <c r="H10" i="6"/>
  <c r="G10" i="6"/>
  <c r="I9" i="6"/>
  <c r="H9" i="6"/>
  <c r="G9" i="6"/>
  <c r="E9" i="6"/>
  <c r="I8" i="6"/>
  <c r="G8" i="6"/>
  <c r="E8" i="6"/>
  <c r="I7" i="6"/>
  <c r="H7" i="6"/>
  <c r="E7" i="6"/>
  <c r="I6" i="6"/>
  <c r="H6" i="6"/>
  <c r="G6" i="6"/>
  <c r="E6" i="6"/>
  <c r="I5" i="6"/>
  <c r="H5" i="6"/>
  <c r="E5" i="6"/>
  <c r="I4" i="6"/>
  <c r="H4" i="6"/>
  <c r="G4" i="6"/>
  <c r="E4" i="6"/>
  <c r="E30" i="6" l="1"/>
  <c r="G30" i="6"/>
  <c r="G5" i="6"/>
  <c r="G7" i="6"/>
  <c r="E22" i="6"/>
  <c r="E24" i="6"/>
  <c r="E26" i="6"/>
  <c r="E28" i="6"/>
  <c r="G22" i="6"/>
  <c r="G24" i="6"/>
  <c r="G26" i="6"/>
  <c r="G28" i="6"/>
  <c r="E31" i="6"/>
  <c r="H32" i="6"/>
  <c r="E10" i="6"/>
  <c r="E12" i="6"/>
  <c r="E14" i="6"/>
  <c r="E16" i="6"/>
  <c r="E18" i="6"/>
  <c r="G31" i="6"/>
  <c r="G32" i="6" l="1"/>
  <c r="E32" i="6"/>
  <c r="L37" i="10"/>
  <c r="L36" i="10"/>
  <c r="L32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3" i="10"/>
  <c r="L31" i="10" l="1"/>
  <c r="L38" i="10" s="1"/>
  <c r="L34" i="10" l="1"/>
  <c r="L35" i="10"/>
  <c r="E8" i="8" l="1"/>
  <c r="E7" i="8"/>
  <c r="F104" i="5" l="1"/>
  <c r="F103" i="5"/>
  <c r="F102" i="5"/>
  <c r="F101" i="5"/>
  <c r="F99" i="5"/>
  <c r="F98" i="5"/>
  <c r="F97" i="5"/>
  <c r="F96" i="5"/>
  <c r="F95" i="5"/>
  <c r="F94" i="5"/>
  <c r="F93" i="5"/>
  <c r="F91" i="5"/>
  <c r="F90" i="5"/>
  <c r="F89" i="5"/>
  <c r="F88" i="5"/>
  <c r="F87" i="5"/>
  <c r="F86" i="5"/>
  <c r="F85" i="5"/>
  <c r="F82" i="5"/>
  <c r="F81" i="5"/>
  <c r="F80" i="5"/>
  <c r="F78" i="5"/>
  <c r="F77" i="5"/>
  <c r="F76" i="5"/>
  <c r="F75" i="5"/>
  <c r="F74" i="5"/>
  <c r="F72" i="5"/>
  <c r="F69" i="5"/>
  <c r="F68" i="5"/>
  <c r="F67" i="5"/>
  <c r="F66" i="5"/>
  <c r="F65" i="5"/>
  <c r="F64" i="5"/>
  <c r="F63" i="5"/>
  <c r="F60" i="5"/>
  <c r="F59" i="5"/>
  <c r="F58" i="5"/>
  <c r="F57" i="5"/>
  <c r="F56" i="5"/>
  <c r="F54" i="5"/>
  <c r="F53" i="5"/>
  <c r="F52" i="5"/>
  <c r="F51" i="5"/>
  <c r="F50" i="5"/>
  <c r="F49" i="5"/>
  <c r="F48" i="5"/>
  <c r="F47" i="5"/>
  <c r="F46" i="5"/>
  <c r="F45" i="5"/>
  <c r="F44" i="5"/>
  <c r="F43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79" i="5" l="1"/>
  <c r="D79" i="5"/>
  <c r="F105" i="5" l="1"/>
  <c r="D105" i="5"/>
  <c r="F84" i="5"/>
  <c r="F79" i="5"/>
  <c r="F73" i="5"/>
  <c r="D17" i="5"/>
  <c r="F3" i="5"/>
  <c r="E105" i="5"/>
  <c r="D106" i="5" l="1"/>
  <c r="E17" i="5"/>
  <c r="E73" i="5"/>
  <c r="E106" i="5" l="1"/>
  <c r="B23" i="9" l="1"/>
  <c r="B22" i="9"/>
  <c r="B21" i="9"/>
  <c r="B20" i="9"/>
  <c r="E5" i="8"/>
  <c r="E6" i="8" l="1"/>
  <c r="E4" i="8"/>
  <c r="D5" i="9" l="1"/>
  <c r="F14" i="9"/>
  <c r="B14" i="9"/>
  <c r="D13" i="9"/>
  <c r="D11" i="9"/>
  <c r="D9" i="9"/>
  <c r="D7" i="9"/>
  <c r="G10" i="8"/>
  <c r="E3" i="8"/>
  <c r="D11" i="4"/>
  <c r="F10" i="8" l="1"/>
  <c r="F6" i="8"/>
  <c r="F5" i="8"/>
  <c r="F17" i="5"/>
  <c r="F106" i="5" s="1"/>
  <c r="E10" i="8"/>
  <c r="F4" i="8"/>
  <c r="D37" i="6"/>
  <c r="C14" i="9"/>
  <c r="E4" i="9" s="1"/>
  <c r="B19" i="9"/>
  <c r="F3" i="8"/>
  <c r="D36" i="6"/>
  <c r="D14" i="9" l="1"/>
  <c r="G14" i="9"/>
  <c r="E12" i="9"/>
  <c r="E10" i="9"/>
  <c r="E8" i="9"/>
  <c r="E6" i="9"/>
  <c r="E11" i="4" l="1"/>
  <c r="C7" i="4"/>
  <c r="C8" i="4"/>
  <c r="C6" i="4"/>
  <c r="C9" i="4"/>
  <c r="C5" i="4"/>
</calcChain>
</file>

<file path=xl/sharedStrings.xml><?xml version="1.0" encoding="utf-8"?>
<sst xmlns="http://schemas.openxmlformats.org/spreadsheetml/2006/main" count="280" uniqueCount="258">
  <si>
    <t>Granti qeveritar</t>
  </si>
  <si>
    <t>Të hyrat e bartura</t>
  </si>
  <si>
    <t>TOTALI</t>
  </si>
  <si>
    <t>Burimi i mjeteve</t>
  </si>
  <si>
    <t>Progresi ndaj buxhetit në %</t>
  </si>
  <si>
    <t>%</t>
  </si>
  <si>
    <t>Përshkrimi</t>
  </si>
  <si>
    <t>në  %</t>
  </si>
  <si>
    <t xml:space="preserve">Paga dhe mëditje </t>
  </si>
  <si>
    <t xml:space="preserve">Mallra dhe shërbime </t>
  </si>
  <si>
    <t xml:space="preserve">Shërbime komunale </t>
  </si>
  <si>
    <t>Subvencione dhe transf.</t>
  </si>
  <si>
    <t>Kapitalet</t>
  </si>
  <si>
    <t>Nr.</t>
  </si>
  <si>
    <t>LLOJET E TRANSAKSIONEVE</t>
  </si>
  <si>
    <t>Ndryshimi</t>
  </si>
  <si>
    <t>Ne total</t>
  </si>
  <si>
    <t>ne €</t>
  </si>
  <si>
    <t>TATIMI NË PRONË</t>
  </si>
  <si>
    <t>LARGIMI DHE DEPONIMI I AUTOMJE</t>
  </si>
  <si>
    <t>GJOBAT NGA INSPEKTORIATI</t>
  </si>
  <si>
    <t>LIC.PRANIM TEKNIK TE LOKALIT</t>
  </si>
  <si>
    <t>SHITJA E SHERBIMEVE</t>
  </si>
  <si>
    <t>TE HYRAT NGA SHITJA E MALLRAVE</t>
  </si>
  <si>
    <t>SHFRYTEZIMI I PRONES PUBLIKE</t>
  </si>
  <si>
    <t>QIRAJA VENDOSJA OBJEKT TREGTAR</t>
  </si>
  <si>
    <t>QIRAJA NGA OBJEKTET PUBLIKE</t>
  </si>
  <si>
    <t>TAX PER MATJEN TOKES NE TEREN</t>
  </si>
  <si>
    <t>GJITHESEJT:</t>
  </si>
  <si>
    <t>Kodi ekonomik</t>
  </si>
  <si>
    <t xml:space="preserve"> Ndryshimi </t>
  </si>
  <si>
    <t>PAGAT NETO PERMES LISTAVE</t>
  </si>
  <si>
    <t>PUNT. ME KONT.(JO NË LISTË TË PAGAVE)</t>
  </si>
  <si>
    <t>PAGESA PËR VENDIME GJYQËSORE</t>
  </si>
  <si>
    <t>TOTALI:     11</t>
  </si>
  <si>
    <t>SHPEN.UDHTIMIT BRENDA</t>
  </si>
  <si>
    <t>SHPENZ. PËR INTERNET</t>
  </si>
  <si>
    <t>SHPENZ.E TELEFONIT-VALA 900</t>
  </si>
  <si>
    <t>SHPENZIMET POSTARE</t>
  </si>
  <si>
    <t>SHËRBIME SHTYPJE - JO MARKETING</t>
  </si>
  <si>
    <t>SHERB.KONTRAKTUESE TJERA</t>
  </si>
  <si>
    <t>SHERBIME TEKNIKE</t>
  </si>
  <si>
    <t>SHPENZIMET PER ANETARESIM</t>
  </si>
  <si>
    <t>MOBILJE (ME PAK SE 1000 Euro)</t>
  </si>
  <si>
    <t>PAISJE TJERA&lt;1000 EURO</t>
  </si>
  <si>
    <t>FURNIZIME PER ZYRE</t>
  </si>
  <si>
    <t>FURNIZIM USHQIM&amp;PIJE(JO DREKA)</t>
  </si>
  <si>
    <t>FURNIZIME MJEKSORE</t>
  </si>
  <si>
    <t>FURNIZIM PASTRIMI</t>
  </si>
  <si>
    <t>NAFT PER NGROHJE QENDRORE</t>
  </si>
  <si>
    <t>DRU</t>
  </si>
  <si>
    <t>KARBURANTE PER VETURA</t>
  </si>
  <si>
    <t>REGJ.SIGURIMI I AUTOMJETEVE</t>
  </si>
  <si>
    <t>MIRM.RIPARIMI I AUTOMJETEVE</t>
  </si>
  <si>
    <t>MIRMBAJTJA E SHKOLLAVE</t>
  </si>
  <si>
    <t>MIRËMBAJTJA OBJEKTEVE SHËNDETËSORE</t>
  </si>
  <si>
    <t>MIRMBAJTJA ERRUGEVE LOKALE</t>
  </si>
  <si>
    <t>MIRMB.TEKNO.INFORMATIVE</t>
  </si>
  <si>
    <t>MIRMB.PAISJEVE DHE MOBILEVE</t>
  </si>
  <si>
    <t>REKLAMAT DHE KONKURSET</t>
  </si>
  <si>
    <t>SHPENZIMET  PËR INFORMIM  PUBLIK</t>
  </si>
  <si>
    <t>SHPENZIME-VENDIMET E GJYKATAVE</t>
  </si>
  <si>
    <t>TOTALI:   13</t>
  </si>
  <si>
    <t>MALLRA DHE SHERBIME</t>
  </si>
  <si>
    <t>RRYMA</t>
  </si>
  <si>
    <t>UJI</t>
  </si>
  <si>
    <t>MBETURINAT</t>
  </si>
  <si>
    <t>SHPENZIMET TELEFONIKE</t>
  </si>
  <si>
    <t>TOTALI:   14</t>
  </si>
  <si>
    <t>SHPENZIMET KOMUNALE</t>
  </si>
  <si>
    <t>SUB.PER ENTITETET JOPUBLIKE</t>
  </si>
  <si>
    <t>TOTALI:    20</t>
  </si>
  <si>
    <t>SUBVENCIONET DHE TRANSFERET</t>
  </si>
  <si>
    <t xml:space="preserve"> OBJEKTET ARSIMORE</t>
  </si>
  <si>
    <t>NDERTIMI I RRUGEVE LOKALE</t>
  </si>
  <si>
    <t>TOTALI:     30</t>
  </si>
  <si>
    <t>PASURIT JO FINANCIARE</t>
  </si>
  <si>
    <t>TOTALI I PERGJITHSHEM:11,13,14,20,30</t>
  </si>
  <si>
    <t>% në total</t>
  </si>
  <si>
    <t>TAKSË REGJISTRIMI I AUTOMJETEVE</t>
  </si>
  <si>
    <t>TAKSË PËR LEJE NDËRTIMI</t>
  </si>
  <si>
    <t>ÇERTIFIKATAT E LINDJES</t>
  </si>
  <si>
    <t>ÇERTIFIKATAT E KURORIZIMIT</t>
  </si>
  <si>
    <t>ÇERTIFIKATAT E VDEKJES</t>
  </si>
  <si>
    <t>ÇERTIFIKATA TJERA</t>
  </si>
  <si>
    <t>TAKSË VERIF. DOK.TË NDRYSHME</t>
  </si>
  <si>
    <t>TAKSA ADMINISTRATIVE</t>
  </si>
  <si>
    <t>ÇERTIFIKATAT MJEKSORE</t>
  </si>
  <si>
    <t>TAKSË PËR USHTRIM TE VEPRIMTARISË</t>
  </si>
  <si>
    <t>TAKSË PËR FLETË POSEDUESE</t>
  </si>
  <si>
    <t>PARTICIPIM NGA GJEODEZIA</t>
  </si>
  <si>
    <t>SHËRBIME TË NDRYSHME SHËNDETSORE</t>
  </si>
  <si>
    <t>AVANC PËR UDHËTIME ZYRTARE</t>
  </si>
  <si>
    <t>31_Granti I donatorëve të brendshëm</t>
  </si>
  <si>
    <t>32_Granti I donatorëve të jashtme</t>
  </si>
  <si>
    <t>61_ Granti I jashtëm (Performancës)</t>
  </si>
  <si>
    <t>Buxheti sipas SIMFK për vitin 2024</t>
  </si>
  <si>
    <t>Krahasimi në %</t>
  </si>
  <si>
    <t xml:space="preserve"> SHËRBIMET E VEÇANTA - KONSULENTË DHE KONTRAKTORË INDIVIDUAL</t>
  </si>
  <si>
    <t>SIGURIMI FIZIK I OBJEKTEVE PUBLIKE</t>
  </si>
  <si>
    <t>KOMPJUTERËT</t>
  </si>
  <si>
    <t>FURNIZIMI ME DOKUMENTE BLLANKO</t>
  </si>
  <si>
    <t>KONTROLLIMI TEKNIK I AUTOMJETEVE</t>
  </si>
  <si>
    <t>MIRËMBAJTJA E NDËRTESAVE ADMINISTRATIVE DHE AFARISTE</t>
  </si>
  <si>
    <t>MIRËMBAJTJA RUTINOREMIRËMBAJTJA RUTINORE</t>
  </si>
  <si>
    <t>KOMPENSIMI I PËRFAQËSIMIT BRENDA VENDIT</t>
  </si>
  <si>
    <t>TRANSFERET PËR PËRFITUES INDIVIDUAL TJERË</t>
  </si>
  <si>
    <t>TROTUARET</t>
  </si>
  <si>
    <t>RRJETET E UJESJELLESIT</t>
  </si>
  <si>
    <t>SHTRETËRIT E LUMENJVE</t>
  </si>
  <si>
    <t>TATIMI NË TË ARDHURAT PERSONALE</t>
  </si>
  <si>
    <t>KONTRIBUTI PENSIONAL - PUNËTORI</t>
  </si>
  <si>
    <t>SINDIKATAT</t>
  </si>
  <si>
    <t>PËRVOJA E PUNËS</t>
  </si>
  <si>
    <t>KONTRIBUTI PENSIONAL - PUNËDHËNËSI</t>
  </si>
  <si>
    <t>SHTESAT TRANZITORE</t>
  </si>
  <si>
    <t>ODAT PROFESIONALE</t>
  </si>
  <si>
    <t>SHTESA E VEÇANTË PËR TË ZGJEDHURIT</t>
  </si>
  <si>
    <t>SHTESA PËR VËLLIMIN E PUNËS</t>
  </si>
  <si>
    <t>KUJDESTARIA, PUNA GJATË NATËS &amp; PUNA JASHTË ORARIT TË PUNËS</t>
  </si>
  <si>
    <t>GJOBAT NGA TRAFIKU</t>
  </si>
  <si>
    <t>SHPEN.UDHTIMIT JASHT VENDIT- meditjet</t>
  </si>
  <si>
    <t>AVANC PËR PARA TE IMËT(PETTY CASH)</t>
  </si>
  <si>
    <t>SUB. PER ENTITETE PUBLIKE</t>
  </si>
  <si>
    <t>FURNIZIMI ME RRYMË GJENRATOR TRAFNS</t>
  </si>
  <si>
    <t>PARQET NACIONALE</t>
  </si>
  <si>
    <t>SHTESA PËR NËPUNËSEN/IN E SISTEMIT SHËNDETËSOR</t>
  </si>
  <si>
    <t>TRANSPORTI PËR UDHËTIME ZYRTARE JASHTË VENDIT</t>
  </si>
  <si>
    <t>AKOMODIMI PËR UDHËTIMET ZYRTARE JASHTË VENDIT</t>
  </si>
  <si>
    <t>SHPENZIMET E TJERA PËR UDHËTIMET ZYRTARE JASHTË VENDIT</t>
  </si>
  <si>
    <t>PAJISJET E TJERA TË TEKNOL.INFORMATIVE DHE TË KOMUNIKIMIT</t>
  </si>
  <si>
    <t>PAJISJET SPORTIVE</t>
  </si>
  <si>
    <t>MIRMBAJTJA E AUTORRUGËVE</t>
  </si>
  <si>
    <t>NDËRTESAT E BANIMIT</t>
  </si>
  <si>
    <t xml:space="preserve"> SISTEMET E UJITJES</t>
  </si>
  <si>
    <t>PAGESAT SIPAS VENDIMEVE GJYQËSORE</t>
  </si>
  <si>
    <t>Grafiku 3. Të hyrat vetanake sipas viteve</t>
  </si>
  <si>
    <t>Grafiku 2. Buxheti në SIMFK sipas burimit</t>
  </si>
  <si>
    <t>Buxheti i shpenzuar janar-shtator 2024</t>
  </si>
  <si>
    <t>Shpenzimet janar-shtator 2024</t>
  </si>
  <si>
    <t>% në total e shpenz. janar-shtator 2024</t>
  </si>
  <si>
    <t>BLERJA E LIBRAVE DHE VEPRAVE ARTISTIKE</t>
  </si>
  <si>
    <t>OBJEKTET KULTURORE</t>
  </si>
  <si>
    <t>OBJEKTET SPORTIVE</t>
  </si>
  <si>
    <t>FUSHAT SPORTIVE</t>
  </si>
  <si>
    <t>PAJISJE SPECIALE MJEKËSORE</t>
  </si>
  <si>
    <t>PAJISJE  TJERA</t>
  </si>
  <si>
    <t>SHËRBIMET KËSHILLDHËNËSE DHE PROFESIONALE</t>
  </si>
  <si>
    <t>PAJISJET E TRAFIKUT</t>
  </si>
  <si>
    <t>NDËRTESAT SHËNDETËSORE</t>
  </si>
  <si>
    <t>MONUMENTET DHE KOMPLEKSET MEMORIALE</t>
  </si>
  <si>
    <t>Progresi ndaj buxhetit total në %</t>
  </si>
  <si>
    <t>EKONOMIK</t>
  </si>
  <si>
    <t>TAKSË PËR LEGALIZIM</t>
  </si>
  <si>
    <t>DENIMET NGA GJYKATA</t>
  </si>
  <si>
    <t>Nëntëmujori</t>
  </si>
  <si>
    <t>kodi</t>
  </si>
  <si>
    <t xml:space="preserve">LLOJET E TE HYRAVE 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</si>
  <si>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</si>
  <si>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</si>
  <si>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</si>
  <si>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</si>
  <si>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</si>
  <si>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</si>
  <si>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</si>
  <si>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</si>
  <si>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</si>
  <si>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EKON.</t>
  </si>
  <si>
    <t>PERSHKRIMI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</si>
  <si>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</si>
  <si>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</si>
  <si>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</si>
  <si>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</si>
  <si>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</si>
  <si>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</si>
  <si>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</si>
  <si>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</si>
  <si>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</si>
  <si>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Tatimi ne prone</t>
  </si>
  <si>
    <t>Taksa rrugore</t>
  </si>
  <si>
    <t>Urbanizem</t>
  </si>
  <si>
    <t>Çertifikatat e lindjes</t>
  </si>
  <si>
    <t>Çert. E kurorezimit</t>
  </si>
  <si>
    <t>Çertifikatat e vdekjes</t>
  </si>
  <si>
    <t>Çertifikatat tjera</t>
  </si>
  <si>
    <t>Te hyrat tjera</t>
  </si>
  <si>
    <t>Taksa administrative</t>
  </si>
  <si>
    <t>Çertifikatat mjeksore</t>
  </si>
  <si>
    <t>Takë per legalizim</t>
  </si>
  <si>
    <t>T.per usht.veprimtar.</t>
  </si>
  <si>
    <t>Taksë per flet posed.</t>
  </si>
  <si>
    <t>Marimanga</t>
  </si>
  <si>
    <t>Denimet mandatore</t>
  </si>
  <si>
    <t>Komisioni inspektues</t>
  </si>
  <si>
    <t>Shitja e sherbimeve</t>
  </si>
  <si>
    <t>Shitja e pasurise</t>
  </si>
  <si>
    <t>Shfryt.pron.publike</t>
  </si>
  <si>
    <t>Qer. per treg te hapur</t>
  </si>
  <si>
    <t>Qeraja e lokaleve</t>
  </si>
  <si>
    <t>Qeraja per banim</t>
  </si>
  <si>
    <t>Shendetsi</t>
  </si>
  <si>
    <t>Qerdhja</t>
  </si>
  <si>
    <t>Participim nga gjeod.</t>
  </si>
  <si>
    <t>Kadaster &amp; gjeodezi</t>
  </si>
  <si>
    <t>Gjithesejt:</t>
  </si>
  <si>
    <t>Te hyrat pa participim</t>
  </si>
  <si>
    <t>Provizioni i bankes</t>
  </si>
  <si>
    <t>Te hyrat pa provizion</t>
  </si>
  <si>
    <t>Totali me provizion</t>
  </si>
  <si>
    <t>Gjobat nga trafiku</t>
  </si>
  <si>
    <t>Gjobat nga gjykata</t>
  </si>
  <si>
    <t>Totali me gjoba:</t>
  </si>
  <si>
    <t>Totali</t>
  </si>
  <si>
    <t>PAGESAT - VENDIME GJYQËSORE</t>
  </si>
  <si>
    <t>Te hyrat në periudhën janar-shtator 2024</t>
  </si>
  <si>
    <t>2. Të hyrat buxhetore të komunës së Klinës për vitin 2025 duke përfshirë edhe të hyrat nga donatorët sipas burimit të financimit</t>
  </si>
  <si>
    <t>Buxheti sipas SIMFK për vitin 2025</t>
  </si>
  <si>
    <t>SHENDETSIA</t>
  </si>
  <si>
    <t>QERDHJA</t>
  </si>
  <si>
    <t>ARSIMI I MESEM</t>
  </si>
  <si>
    <t>3. Të hyrat vetanake (sipas llojeve) të realizuara për periudhën janar-shtator 2025 dhe krahasimi me periudhën e njëjtë të vitit paraprak</t>
  </si>
  <si>
    <t>2025/2024</t>
  </si>
  <si>
    <t>Te hyrat në periudhën janar-shtator 2025</t>
  </si>
  <si>
    <t>Tab.3. Të hyrat vetanake (sipas llojeve) të realizuara për periudhën janar-shtator 2025 dhe krahasimi me periudhën e njëjtë të vitit paraprak</t>
  </si>
  <si>
    <t>Arsim I mesem</t>
  </si>
  <si>
    <t>% në total e shpenzimeve janar-shtator 2025</t>
  </si>
  <si>
    <t>Buxheti i shpenzuar janar-shtator 2025</t>
  </si>
  <si>
    <t>Të hyrat vetanake 2025</t>
  </si>
  <si>
    <t xml:space="preserve">  93 COUNCIL OF EUROPE</t>
  </si>
  <si>
    <t>93 COUNCIL OF EUROPE</t>
  </si>
  <si>
    <t>Tab.4. Shpenzimet buxhetore janar-shtator 2025 krahasuar me periudhën e njëjtë të vitit të kaluar</t>
  </si>
  <si>
    <t>Grafiku 4. Shpenzimet buxhetore Janar-Shtator 2025 krahasuar me periudhën e njëjtë të vitit të kaluar</t>
  </si>
  <si>
    <t>4.1. Shpenzimet e buxhetit në periudhën janar-shtator 2025 sipas kategorive ekonomike</t>
  </si>
  <si>
    <t>Krahasimi 2025 me 2024 në %</t>
  </si>
  <si>
    <t>Shpenzimet janar-shtator 2025</t>
  </si>
  <si>
    <t xml:space="preserve"> Buxheti në  SIMFK 2025</t>
  </si>
  <si>
    <t>Tab. 4 Shpenzimet buxhetore janar-shtator 2025 sipas kategorive ekonomike</t>
  </si>
  <si>
    <t>Shpenzimet 2025 sipas kategorive ekonomike Janar-Shtator 2024</t>
  </si>
  <si>
    <t>Grafiku. 4.1. Shpenzimet buxhetore janar-shtator 2025 sipas kategorive ekonomike</t>
  </si>
  <si>
    <t>5. Shpenzimet buxhetore për periudhën janar-shtator 2025, raportit të shpenzimeve analitike sipas kodeve buxhetore në SIMFK</t>
  </si>
  <si>
    <t xml:space="preserve"> Shpenzimet janar-shtator /2024</t>
  </si>
  <si>
    <t xml:space="preserve"> Shpenzimet  janar-shtator /2025</t>
  </si>
  <si>
    <t>SHËRBIMET E ARSIMIT DHE TRAJNIMIT</t>
  </si>
  <si>
    <t>PAJISJET SHKENCORE-KULTURORE</t>
  </si>
  <si>
    <t>PAGAT DHE MEDITJET</t>
  </si>
  <si>
    <t>PAGESAT PËR TARIFA - VENDIMET GJYQËSORE/PËRMBARIMORE</t>
  </si>
  <si>
    <t>TAKSA KOMUNALE PËR AUTOMJETE</t>
  </si>
  <si>
    <t xml:space="preserve"> MIRËMBAJTJA E OBJEKTEVE KULTURORE</t>
  </si>
  <si>
    <t xml:space="preserve"> MIRËMBAJTJA E OBJEKTEVE SPORTIVE</t>
  </si>
  <si>
    <t>VENDIMET GJYQËSORE</t>
  </si>
  <si>
    <t>RRETHOJAT</t>
  </si>
  <si>
    <t>RRJETET E KANALIZIMIT</t>
  </si>
  <si>
    <t>VETURAT E NDIHMËS SË SHPEJT</t>
  </si>
  <si>
    <t>4. Shpenzimet buxhetor për periudhën janar-shtator 2025 dhe krahasimi me vitin paraprak</t>
  </si>
  <si>
    <t>Krahasimi i shpenz. 2025 me 2024 në %</t>
  </si>
  <si>
    <t>Tabela: Buxheti janar-shtator 2025 sipas burimit të financimit</t>
  </si>
  <si>
    <t>Ndryshimi 2025/2024 në  %</t>
  </si>
  <si>
    <t>Tab.3.1 Të hyrat vetanake sipas muajve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</si>
</sst>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sz val="8"/>
      <color rgb="FF000000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Times New Roman"/>
      <family val="1"/>
    </font>
    <font>
      <b/>
      <sz val="6"/>
      <name val="Calibri"/>
      <family val="2"/>
      <scheme val="minor"/>
    </font>
    <font>
      <sz val="6"/>
      <name val="Times New Roman"/>
      <family val="1"/>
    </font>
    <font>
      <sz val="9"/>
      <color indexed="8"/>
      <name val="Calibri"/>
      <family val="2"/>
      <scheme val="minor"/>
    </font>
    <font>
      <b/>
      <sz val="9"/>
      <color theme="1"/>
      <name val="Times New Roman"/>
      <family val="1"/>
    </font>
    <font>
      <sz val="6"/>
      <name val="Calibri"/>
      <family val="2"/>
      <scheme val="minor"/>
    </font>
    <font>
      <sz val="6"/>
      <color theme="1"/>
      <name val="Times New Roman"/>
      <family val="1"/>
    </font>
    <font>
      <sz val="6"/>
      <color theme="3" tint="-0.249977111117893"/>
      <name val="Times New Roman"/>
      <family val="1"/>
    </font>
    <font>
      <sz val="6"/>
      <color indexed="8"/>
      <name val="Times New Roman"/>
      <family val="1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1" fillId="0" borderId="0"/>
    <xf numFmtId="44" fontId="3" fillId="0" borderId="0" applyFont="0" applyFill="0" applyBorder="0" applyAlignment="0" applyProtection="0"/>
  </cellStyleXfs>
  <cellXfs count="183">
    <xf numFmtId="0" fontId="0" fillId="0" borderId="0" xfId="0"/>
    <xf numFmtId="4" fontId="0" fillId="0" borderId="0" xfId="0" applyNumberFormat="1"/>
    <xf numFmtId="2" fontId="0" fillId="0" borderId="0" xfId="0" applyNumberFormat="1"/>
    <xf numFmtId="0" fontId="5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" fontId="8" fillId="2" borderId="1" xfId="0" applyNumberFormat="1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43" fontId="4" fillId="0" borderId="0" xfId="1" applyFont="1"/>
    <xf numFmtId="0" fontId="0" fillId="0" borderId="0" xfId="0" applyBorder="1"/>
    <xf numFmtId="0" fontId="0" fillId="0" borderId="0" xfId="0" applyBorder="1" applyAlignment="1">
      <alignment wrapText="1"/>
    </xf>
    <xf numFmtId="4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2" fontId="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0" fontId="14" fillId="0" borderId="0" xfId="0" applyFont="1"/>
    <xf numFmtId="0" fontId="15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left" wrapText="1"/>
    </xf>
    <xf numFmtId="43" fontId="14" fillId="0" borderId="1" xfId="0" applyNumberFormat="1" applyFont="1" applyBorder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43" fontId="7" fillId="0" borderId="1" xfId="1" applyFont="1" applyFill="1" applyBorder="1" applyAlignment="1">
      <alignment horizontal="right" wrapText="1"/>
    </xf>
    <xf numFmtId="43" fontId="7" fillId="0" borderId="1" xfId="1" applyFont="1" applyFill="1" applyBorder="1" applyAlignment="1">
      <alignment horizontal="center" wrapText="1"/>
    </xf>
    <xf numFmtId="43" fontId="17" fillId="0" borderId="1" xfId="1" applyFont="1" applyFill="1" applyBorder="1" applyAlignment="1" applyProtection="1">
      <alignment horizontal="right" vertical="center" wrapText="1"/>
    </xf>
    <xf numFmtId="43" fontId="7" fillId="0" borderId="1" xfId="1" quotePrefix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43" fontId="11" fillId="0" borderId="1" xfId="1" applyFont="1" applyFill="1" applyBorder="1" applyAlignment="1">
      <alignment wrapText="1"/>
    </xf>
    <xf numFmtId="43" fontId="5" fillId="0" borderId="1" xfId="1" applyFont="1" applyFill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4" fontId="17" fillId="2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/>
    <xf numFmtId="2" fontId="5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right" wrapText="1"/>
    </xf>
    <xf numFmtId="0" fontId="6" fillId="5" borderId="2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43" fontId="10" fillId="0" borderId="1" xfId="1" applyFont="1" applyBorder="1"/>
    <xf numFmtId="2" fontId="11" fillId="0" borderId="1" xfId="0" applyNumberFormat="1" applyFont="1" applyBorder="1" applyAlignment="1">
      <alignment wrapText="1"/>
    </xf>
    <xf numFmtId="43" fontId="5" fillId="0" borderId="1" xfId="1" applyFont="1" applyFill="1" applyBorder="1" applyAlignment="1">
      <alignment horizontal="right" wrapText="1"/>
    </xf>
    <xf numFmtId="43" fontId="6" fillId="5" borderId="10" xfId="1" applyFont="1" applyFill="1" applyBorder="1" applyAlignment="1">
      <alignment wrapText="1"/>
    </xf>
    <xf numFmtId="43" fontId="6" fillId="5" borderId="3" xfId="1" applyFont="1" applyFill="1" applyBorder="1" applyAlignment="1"/>
    <xf numFmtId="43" fontId="7" fillId="0" borderId="1" xfId="1" applyFont="1" applyBorder="1" applyAlignment="1">
      <alignment horizontal="right" wrapText="1"/>
    </xf>
    <xf numFmtId="43" fontId="19" fillId="0" borderId="1" xfId="1" applyFont="1" applyBorder="1" applyAlignment="1"/>
    <xf numFmtId="43" fontId="19" fillId="0" borderId="1" xfId="1" applyFont="1" applyBorder="1"/>
    <xf numFmtId="43" fontId="19" fillId="4" borderId="1" xfId="1" applyFont="1" applyFill="1" applyBorder="1" applyAlignment="1"/>
    <xf numFmtId="43" fontId="14" fillId="0" borderId="0" xfId="0" applyNumberFormat="1" applyFont="1"/>
    <xf numFmtId="43" fontId="7" fillId="0" borderId="1" xfId="1" applyFont="1" applyBorder="1" applyAlignment="1">
      <alignment horizontal="center" wrapText="1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0" fillId="0" borderId="2" xfId="0" applyFont="1" applyBorder="1" applyAlignment="1"/>
    <xf numFmtId="43" fontId="20" fillId="0" borderId="1" xfId="1" applyFont="1" applyBorder="1" applyAlignment="1">
      <alignment wrapText="1"/>
    </xf>
    <xf numFmtId="0" fontId="20" fillId="0" borderId="10" xfId="0" applyFont="1" applyBorder="1" applyAlignment="1"/>
    <xf numFmtId="0" fontId="20" fillId="0" borderId="3" xfId="0" applyFont="1" applyBorder="1" applyAlignment="1"/>
    <xf numFmtId="0" fontId="20" fillId="0" borderId="7" xfId="0" applyFont="1" applyBorder="1" applyAlignment="1"/>
    <xf numFmtId="43" fontId="19" fillId="0" borderId="4" xfId="1" applyFont="1" applyBorder="1" applyAlignment="1"/>
    <xf numFmtId="0" fontId="20" fillId="6" borderId="2" xfId="0" applyFont="1" applyFill="1" applyBorder="1" applyAlignment="1"/>
    <xf numFmtId="43" fontId="20" fillId="6" borderId="1" xfId="1" applyFont="1" applyFill="1" applyBorder="1" applyAlignment="1">
      <alignment horizontal="right"/>
    </xf>
    <xf numFmtId="0" fontId="20" fillId="0" borderId="1" xfId="0" applyFont="1" applyBorder="1" applyAlignment="1"/>
    <xf numFmtId="0" fontId="20" fillId="0" borderId="1" xfId="0" applyFont="1" applyBorder="1" applyAlignment="1">
      <alignment horizontal="right"/>
    </xf>
    <xf numFmtId="0" fontId="20" fillId="0" borderId="1" xfId="0" applyFont="1" applyBorder="1"/>
    <xf numFmtId="0" fontId="20" fillId="0" borderId="2" xfId="0" applyFont="1" applyBorder="1" applyAlignment="1">
      <alignment horizontal="right"/>
    </xf>
    <xf numFmtId="0" fontId="20" fillId="6" borderId="10" xfId="0" applyFont="1" applyFill="1" applyBorder="1" applyAlignment="1"/>
    <xf numFmtId="0" fontId="20" fillId="4" borderId="2" xfId="0" applyFont="1" applyFill="1" applyBorder="1" applyAlignment="1"/>
    <xf numFmtId="0" fontId="20" fillId="0" borderId="8" xfId="0" applyFont="1" applyBorder="1" applyAlignment="1">
      <alignment vertical="top"/>
    </xf>
    <xf numFmtId="0" fontId="20" fillId="7" borderId="7" xfId="0" applyFont="1" applyFill="1" applyBorder="1" applyAlignment="1"/>
    <xf numFmtId="0" fontId="20" fillId="7" borderId="5" xfId="0" applyFont="1" applyFill="1" applyBorder="1" applyAlignment="1"/>
    <xf numFmtId="0" fontId="20" fillId="7" borderId="8" xfId="0" applyFont="1" applyFill="1" applyBorder="1" applyAlignment="1"/>
    <xf numFmtId="43" fontId="19" fillId="7" borderId="1" xfId="1" applyFont="1" applyFill="1" applyBorder="1" applyAlignment="1"/>
    <xf numFmtId="4" fontId="7" fillId="0" borderId="1" xfId="0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/>
    <xf numFmtId="0" fontId="22" fillId="8" borderId="10" xfId="2" applyFont="1" applyFill="1" applyBorder="1" applyAlignment="1">
      <alignment horizontal="center"/>
    </xf>
    <xf numFmtId="0" fontId="22" fillId="8" borderId="3" xfId="2" applyFont="1" applyFill="1" applyBorder="1"/>
    <xf numFmtId="0" fontId="22" fillId="8" borderId="3" xfId="2" applyFont="1" applyFill="1" applyBorder="1" applyAlignment="1">
      <alignment horizontal="center"/>
    </xf>
    <xf numFmtId="0" fontId="19" fillId="0" borderId="0" xfId="0" applyFont="1"/>
    <xf numFmtId="43" fontId="20" fillId="6" borderId="3" xfId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4" fillId="0" borderId="0" xfId="0" applyFont="1" applyFill="1"/>
    <xf numFmtId="0" fontId="25" fillId="9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28" fillId="0" borderId="3" xfId="0" applyFont="1" applyBorder="1"/>
    <xf numFmtId="43" fontId="14" fillId="0" borderId="1" xfId="1" applyFont="1" applyFill="1" applyBorder="1"/>
    <xf numFmtId="43" fontId="14" fillId="0" borderId="13" xfId="1" applyFont="1" applyBorder="1"/>
    <xf numFmtId="43" fontId="14" fillId="0" borderId="3" xfId="1" applyFont="1" applyBorder="1"/>
    <xf numFmtId="0" fontId="28" fillId="0" borderId="1" xfId="0" applyFont="1" applyBorder="1"/>
    <xf numFmtId="43" fontId="14" fillId="0" borderId="14" xfId="1" applyFont="1" applyBorder="1"/>
    <xf numFmtId="43" fontId="14" fillId="0" borderId="1" xfId="1" applyFont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28" fillId="0" borderId="1" xfId="0" applyFont="1" applyFill="1" applyBorder="1"/>
    <xf numFmtId="43" fontId="14" fillId="0" borderId="3" xfId="1" applyFont="1" applyFill="1" applyBorder="1"/>
    <xf numFmtId="43" fontId="14" fillId="0" borderId="1" xfId="0" applyNumberFormat="1" applyFont="1" applyFill="1" applyBorder="1"/>
    <xf numFmtId="43" fontId="16" fillId="0" borderId="1" xfId="1" applyFont="1" applyBorder="1"/>
    <xf numFmtId="43" fontId="16" fillId="0" borderId="1" xfId="1" applyFont="1" applyFill="1" applyBorder="1"/>
    <xf numFmtId="43" fontId="16" fillId="0" borderId="3" xfId="1" applyFont="1" applyBorder="1"/>
    <xf numFmtId="43" fontId="16" fillId="0" borderId="1" xfId="0" applyNumberFormat="1" applyFont="1" applyBorder="1"/>
    <xf numFmtId="0" fontId="7" fillId="0" borderId="1" xfId="0" applyFont="1" applyFill="1" applyBorder="1" applyAlignment="1">
      <alignment horizontal="left" wrapText="1"/>
    </xf>
    <xf numFmtId="4" fontId="18" fillId="0" borderId="0" xfId="0" applyNumberFormat="1" applyFont="1"/>
    <xf numFmtId="4" fontId="29" fillId="0" borderId="0" xfId="0" applyNumberFormat="1" applyFont="1"/>
    <xf numFmtId="0" fontId="20" fillId="11" borderId="1" xfId="0" applyNumberFormat="1" applyFont="1" applyFill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43" fontId="0" fillId="0" borderId="0" xfId="0" applyNumberFormat="1"/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wrapText="1"/>
    </xf>
    <xf numFmtId="43" fontId="24" fillId="0" borderId="1" xfId="1" applyFont="1" applyFill="1" applyBorder="1"/>
    <xf numFmtId="43" fontId="31" fillId="9" borderId="1" xfId="1" applyFont="1" applyFill="1" applyBorder="1"/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43" fontId="24" fillId="0" borderId="1" xfId="1" applyFont="1" applyBorder="1"/>
    <xf numFmtId="0" fontId="30" fillId="0" borderId="8" xfId="0" applyFont="1" applyBorder="1" applyAlignment="1">
      <alignment horizontal="center"/>
    </xf>
    <xf numFmtId="0" fontId="30" fillId="10" borderId="4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4" xfId="0" applyFont="1" applyBorder="1"/>
    <xf numFmtId="0" fontId="30" fillId="0" borderId="4" xfId="0" applyFont="1" applyBorder="1" applyAlignment="1">
      <alignment horizontal="center"/>
    </xf>
    <xf numFmtId="0" fontId="30" fillId="0" borderId="1" xfId="0" applyFont="1" applyBorder="1"/>
    <xf numFmtId="0" fontId="30" fillId="0" borderId="0" xfId="0" applyFont="1" applyAlignment="1">
      <alignment horizontal="center"/>
    </xf>
    <xf numFmtId="0" fontId="30" fillId="10" borderId="1" xfId="0" applyFont="1" applyFill="1" applyBorder="1"/>
    <xf numFmtId="43" fontId="24" fillId="0" borderId="1" xfId="1" applyFont="1" applyFill="1" applyBorder="1" applyAlignment="1">
      <alignment horizontal="right" vertical="center" wrapText="1"/>
    </xf>
    <xf numFmtId="43" fontId="32" fillId="0" borderId="1" xfId="1" applyFont="1" applyFill="1" applyBorder="1" applyAlignment="1">
      <alignment horizontal="right" vertical="center" wrapText="1"/>
    </xf>
    <xf numFmtId="43" fontId="27" fillId="0" borderId="1" xfId="1" applyFont="1" applyFill="1" applyBorder="1"/>
    <xf numFmtId="43" fontId="33" fillId="0" borderId="1" xfId="0" applyNumberFormat="1" applyFont="1" applyFill="1" applyBorder="1"/>
    <xf numFmtId="43" fontId="27" fillId="0" borderId="1" xfId="1" applyNumberFormat="1" applyFont="1" applyFill="1" applyBorder="1" applyAlignment="1">
      <alignment horizontal="right" vertical="center" wrapText="1"/>
    </xf>
    <xf numFmtId="43" fontId="27" fillId="0" borderId="1" xfId="0" applyNumberFormat="1" applyFont="1" applyFill="1" applyBorder="1"/>
    <xf numFmtId="43" fontId="27" fillId="0" borderId="1" xfId="3" applyNumberFormat="1" applyFont="1" applyFill="1" applyBorder="1" applyAlignment="1" applyProtection="1"/>
    <xf numFmtId="43" fontId="30" fillId="10" borderId="1" xfId="1" applyFont="1" applyFill="1" applyBorder="1"/>
    <xf numFmtId="43" fontId="27" fillId="10" borderId="1" xfId="1" applyFont="1" applyFill="1" applyBorder="1"/>
    <xf numFmtId="0" fontId="34" fillId="0" borderId="0" xfId="0" applyFont="1"/>
    <xf numFmtId="4" fontId="20" fillId="11" borderId="15" xfId="0" applyNumberFormat="1" applyFont="1" applyFill="1" applyBorder="1" applyAlignment="1" applyProtection="1">
      <alignment vertical="center" wrapText="1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3" fontId="0" fillId="0" borderId="1" xfId="0" applyNumberForma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8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12" fillId="0" borderId="1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2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layout>
        <c:manualLayout>
          <c:xMode val="edge"/>
          <c:yMode val="edge"/>
          <c:x val="0.13832133216127093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'Tabela 2. Buxheti janar-shtator'!$B$3:$B$3</c:f>
              <c:strCache>
                <c:ptCount val="1"/>
                <c:pt idx="0">
                  <c:v>Buxheti sipas SIMFK për vitin 2025</c:v>
                </c:pt>
              </c:strCache>
            </c:strRef>
          </c:tx>
          <c:explosion val="43"/>
          <c:dLbls>
            <c:dLbl>
              <c:idx val="1"/>
              <c:layout>
                <c:manualLayout>
                  <c:x val="-0.16968582874509108"/>
                  <c:y val="3.485900018311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BB-4444-9A1C-70D453130552}"/>
                </c:ext>
              </c:extLst>
            </c:dLbl>
            <c:dLbl>
              <c:idx val="2"/>
              <c:layout>
                <c:manualLayout>
                  <c:x val="-7.0468691413573412E-2"/>
                  <c:y val="1.51745712018556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BB-4444-9A1C-70D453130552}"/>
                </c:ext>
              </c:extLst>
            </c:dLbl>
            <c:dLbl>
              <c:idx val="3"/>
              <c:layout>
                <c:manualLayout>
                  <c:x val="7.3513113492392396E-2"/>
                  <c:y val="-8.20936336446316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BB-4444-9A1C-70D453130552}"/>
                </c:ext>
              </c:extLst>
            </c:dLbl>
            <c:dLbl>
              <c:idx val="4"/>
              <c:layout>
                <c:manualLayout>
                  <c:x val="-7.6052927594576991E-2"/>
                  <c:y val="-4.67640236830861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BB-4444-9A1C-70D453130552}"/>
                </c:ext>
              </c:extLst>
            </c:dLbl>
            <c:dLbl>
              <c:idx val="6"/>
              <c:layout>
                <c:manualLayout>
                  <c:x val="0.12704941487577237"/>
                  <c:y val="3.10520051272661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BB-4444-9A1C-70D4531305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'Tabela 2. Buxheti janar-shtator'!$A$4:$A$9</c:f>
              <c:strCache>
                <c:ptCount val="6"/>
                <c:pt idx="0">
                  <c:v>Granti qeveritar</c:v>
                </c:pt>
                <c:pt idx="1">
                  <c:v>Të hyrat vetanake 2025</c:v>
                </c:pt>
                <c:pt idx="2">
                  <c:v>Të hyrat e bartura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</c:strCache>
            </c:strRef>
          </c:cat>
          <c:val>
            <c:numRef>
              <c:f>'Tabela 2. Buxheti janar-shtator'!$B$4:$B$9</c:f>
              <c:numCache>
                <c:formatCode>_(* #,##0.00_);_(* \(#,##0.00\);_(* "-"??_);_(@_)</c:formatCode>
                <c:ptCount val="6"/>
                <c:pt idx="0">
                  <c:v>14673149</c:v>
                </c:pt>
                <c:pt idx="1">
                  <c:v>1495504</c:v>
                </c:pt>
                <c:pt idx="2">
                  <c:v>624854.99</c:v>
                </c:pt>
                <c:pt idx="3">
                  <c:v>48572.59</c:v>
                </c:pt>
                <c:pt idx="4">
                  <c:v>18341.330000000002</c:v>
                </c:pt>
                <c:pt idx="5">
                  <c:v>162067.32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BB-4444-9A1C-70D453130552}"/>
            </c:ext>
          </c:extLst>
        </c:ser>
        <c:ser>
          <c:idx val="1"/>
          <c:order val="1"/>
          <c:tx>
            <c:strRef>
              <c:f>'Tabela 2. Buxheti janar-shtator'!$C$3:$C$3</c:f>
              <c:strCache>
                <c:ptCount val="1"/>
                <c:pt idx="0">
                  <c:v>% në total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'Tabela 2. Buxheti janar-shtator'!$A$4:$A$9</c:f>
              <c:strCache>
                <c:ptCount val="6"/>
                <c:pt idx="0">
                  <c:v>Granti qeveritar</c:v>
                </c:pt>
                <c:pt idx="1">
                  <c:v>Të hyrat vetanake 2025</c:v>
                </c:pt>
                <c:pt idx="2">
                  <c:v>Të hyrat e bartura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</c:strCache>
            </c:strRef>
          </c:cat>
          <c:val>
            <c:numRef>
              <c:f>'Tabela 2. Buxheti janar-shtator'!$C$4:$C$9</c:f>
              <c:numCache>
                <c:formatCode>_(* #,##0.00_);_(* \(#,##0.00\);_(* "-"??_);_(@_)</c:formatCode>
                <c:ptCount val="6"/>
                <c:pt idx="0">
                  <c:v>86.178358919386014</c:v>
                </c:pt>
                <c:pt idx="1">
                  <c:v>8.7833961528897078</c:v>
                </c:pt>
                <c:pt idx="2">
                  <c:v>3.6698991880195146</c:v>
                </c:pt>
                <c:pt idx="3">
                  <c:v>0.28527660249781284</c:v>
                </c:pt>
                <c:pt idx="4">
                  <c:v>0.10772232462158617</c:v>
                </c:pt>
                <c:pt idx="5">
                  <c:v>0.95185400707530377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BB-4444-9A1C-70D453130552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'Tabela 2. Buxheti janar-shtator'!$A$4:$A$9</c:f>
              <c:strCache>
                <c:ptCount val="6"/>
                <c:pt idx="0">
                  <c:v>Granti qeveritar</c:v>
                </c:pt>
                <c:pt idx="1">
                  <c:v>Të hyrat vetanake 2025</c:v>
                </c:pt>
                <c:pt idx="2">
                  <c:v>Të hyrat e bartura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</c:strCache>
            </c:strRef>
          </c:cat>
          <c:val>
            <c:numRef>
              <c:f>'Tabela 2. Buxheti janar-shtator'!$E$4</c:f>
              <c:numCache>
                <c:formatCode>_(* #,##0.00_);_(* \(#,##0.00\);_(* "-"??_);_(@_)</c:formatCode>
                <c:ptCount val="1"/>
                <c:pt idx="0">
                  <c:v>11.055415355372585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B-4883-9172-0761ED8C7F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Janar-Mars 2023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'Tab.2.Te hyrat vetanake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'Tab.2.Te hyrat vetanake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EC6-416C-A15C-2F6B148117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KRAHASIMI I TË HYRAVE NDËR VITE</a:t>
            </a:r>
          </a:p>
        </c:rich>
      </c:tx>
      <c:layout>
        <c:manualLayout>
          <c:xMode val="edge"/>
          <c:yMode val="edge"/>
          <c:x val="0.11465689711666313"/>
          <c:y val="2.7487642464987885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'Tab.3.Te hyrat vetanake '!$C$35:$C$37</c:f>
              <c:strCache>
                <c:ptCount val="3"/>
                <c:pt idx="1">
                  <c:v>Te hyrat në periudhën janar-shtator 2024</c:v>
                </c:pt>
                <c:pt idx="2">
                  <c:v>Te hyrat në periudhën janar-shtator 2025</c:v>
                </c:pt>
              </c:strCache>
            </c:strRef>
          </c:cat>
          <c:val>
            <c:numRef>
              <c:f>'Tab.3.Te hyrat vetanake '!$D$35:$D$37</c:f>
              <c:numCache>
                <c:formatCode>_(* #,##0.00_);_(* \(#,##0.00\);_(* "-"??_);_(@_)</c:formatCode>
                <c:ptCount val="3"/>
                <c:pt idx="1">
                  <c:v>1336714.7400000002</c:v>
                </c:pt>
                <c:pt idx="2">
                  <c:v>1388302.5999999999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1-410D-A321-B8E7EA14D704}"/>
            </c:ext>
          </c:extLst>
        </c:ser>
        <c:ser>
          <c:idx val="1"/>
          <c:order val="1"/>
          <c:invertIfNegative val="0"/>
          <c:cat>
            <c:strRef>
              <c:f>'Tab.3.Te hyrat vetanake '!$C$35:$C$37</c:f>
              <c:strCache>
                <c:ptCount val="3"/>
                <c:pt idx="1">
                  <c:v>Te hyrat në periudhën janar-shtator 2024</c:v>
                </c:pt>
                <c:pt idx="2">
                  <c:v>Te hyrat në periudhën janar-shtator 2025</c:v>
                </c:pt>
              </c:strCache>
            </c:strRef>
          </c:cat>
          <c:val>
            <c:numRef>
              <c:f>'Tab.3.Te hyrat vetanake '!$E$35:$E$37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641-410D-A321-B8E7EA14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72243072"/>
        <c:axId val="72244608"/>
        <c:axId val="0"/>
      </c:bar3DChart>
      <c:catAx>
        <c:axId val="7224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244608"/>
        <c:crosses val="autoZero"/>
        <c:auto val="1"/>
        <c:lblAlgn val="ctr"/>
        <c:lblOffset val="100"/>
        <c:noMultiLvlLbl val="0"/>
      </c:catAx>
      <c:valAx>
        <c:axId val="72244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24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buxhetor për periudhën janar-shtator 2025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'Tab.4. Shpenzimet buxhetore'!$A$16:$A$17</c:f>
              <c:strCache>
                <c:ptCount val="2"/>
                <c:pt idx="0">
                  <c:v>Buxheti i shpenzuar janar-shtator 2025</c:v>
                </c:pt>
                <c:pt idx="1">
                  <c:v>Buxheti i shpenzuar janar-shtator 2024</c:v>
                </c:pt>
              </c:strCache>
            </c:strRef>
          </c:cat>
          <c:val>
            <c:numRef>
              <c:f>'Tab.4. Shpenzimet buxhetore'!$B$16:$B$17</c:f>
              <c:numCache>
                <c:formatCode>#,##0.00</c:formatCode>
                <c:ptCount val="2"/>
                <c:pt idx="0">
                  <c:v>12568602.300000001</c:v>
                </c:pt>
                <c:pt idx="1">
                  <c:v>11440665.619999999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A-4CCB-A285-00E0B8AD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80506240"/>
        <c:axId val="80532608"/>
        <c:axId val="0"/>
      </c:bar3DChart>
      <c:catAx>
        <c:axId val="80506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532608"/>
        <c:crosses val="autoZero"/>
        <c:auto val="1"/>
        <c:lblAlgn val="ctr"/>
        <c:lblOffset val="100"/>
        <c:noMultiLvlLbl val="0"/>
      </c:catAx>
      <c:valAx>
        <c:axId val="805326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80506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janar-shtator 2025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'Tab.4.1. Shpen.janar-shtator'!$A$19:$A$23</c:f>
              <c:strCache>
                <c:ptCount val="5"/>
                <c:pt idx="0">
                  <c:v>Paga dhe mëditje </c:v>
                </c:pt>
                <c:pt idx="1">
                  <c:v>Mallra dhe shërbime </c:v>
                </c:pt>
                <c:pt idx="2">
                  <c:v>Shërbime komunale </c:v>
                </c:pt>
                <c:pt idx="3">
                  <c:v>Subvencione dhe transf.</c:v>
                </c:pt>
                <c:pt idx="4">
                  <c:v>Kapitalet</c:v>
                </c:pt>
              </c:strCache>
            </c:strRef>
          </c:cat>
          <c:val>
            <c:numRef>
              <c:f>'Tab.4.1. Shpen.janar-shtator'!$B$19:$B$23</c:f>
              <c:numCache>
                <c:formatCode>#,##0.00</c:formatCode>
                <c:ptCount val="5"/>
                <c:pt idx="0">
                  <c:v>6710207.0700000003</c:v>
                </c:pt>
                <c:pt idx="1">
                  <c:v>1282458.51</c:v>
                </c:pt>
                <c:pt idx="2">
                  <c:v>374803.9</c:v>
                </c:pt>
                <c:pt idx="3">
                  <c:v>523145.23</c:v>
                </c:pt>
                <c:pt idx="4">
                  <c:v>3677987.59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E-4F9B-B641-3053F53D93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12</xdr:row>
      <xdr:rowOff>156210</xdr:rowOff>
    </xdr:from>
    <xdr:to>
      <xdr:col>3</xdr:col>
      <xdr:colOff>476250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8</xdr:col>
      <xdr:colOff>609600</xdr:colOff>
      <xdr:row>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321310</xdr:colOff>
      <xdr:row>33</xdr:row>
      <xdr:rowOff>133986</xdr:rowOff>
    </xdr:from>
    <xdr:to>
      <xdr:col>5</xdr:col>
      <xdr:colOff>706120</xdr:colOff>
      <xdr:row>44</xdr:row>
      <xdr:rowOff>148590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40641</xdr:rowOff>
    </xdr:from>
    <xdr:to>
      <xdr:col>4</xdr:col>
      <xdr:colOff>523875</xdr:colOff>
      <xdr:row>22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104775</xdr:rowOff>
    </xdr:from>
    <xdr:to>
      <xdr:col>4</xdr:col>
      <xdr:colOff>190500</xdr:colOff>
      <xdr:row>28</xdr:row>
      <xdr:rowOff>321945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hate.behramaj/AppData/Local/Microsoft/Windows/INetCache/Content.Outlook/DQW7YRAS/THV%20PER%20VITI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 2025"/>
      <sheetName val="SHKURT 2025"/>
      <sheetName val="MARS 2025"/>
      <sheetName val="PRILL - 2025"/>
      <sheetName val="MAJ - 2025"/>
      <sheetName val="QERSHOR - 2025"/>
      <sheetName val="KORRIK 2025"/>
      <sheetName val="GUSHT 2025"/>
      <sheetName val="SHTATOR 2025"/>
      <sheetName val="TETOR 2025"/>
      <sheetName val="NENTOR 2025"/>
      <sheetName val="DHJETOR 2025"/>
      <sheetName val="TOTALI 2025"/>
      <sheetName val="PARTICIPIM NGA QYTETARET NENTOR"/>
      <sheetName val="Sheet1"/>
    </sheetNames>
    <sheetDataSet>
      <sheetData sheetId="0" refreshError="1">
        <row r="2">
          <cell r="L2">
            <v>21009.8</v>
          </cell>
          <cell r="M2">
            <v>35</v>
          </cell>
        </row>
      </sheetData>
      <sheetData sheetId="1" refreshError="1">
        <row r="2">
          <cell r="L2">
            <v>35901.370000000003</v>
          </cell>
          <cell r="M2">
            <v>38</v>
          </cell>
        </row>
      </sheetData>
      <sheetData sheetId="2" refreshError="1">
        <row r="2">
          <cell r="L2">
            <v>35956.799999999996</v>
          </cell>
          <cell r="M2">
            <v>33</v>
          </cell>
        </row>
      </sheetData>
      <sheetData sheetId="3" refreshError="1">
        <row r="2">
          <cell r="L2">
            <v>116507.48</v>
          </cell>
          <cell r="M2">
            <v>41</v>
          </cell>
        </row>
      </sheetData>
      <sheetData sheetId="4" refreshError="1">
        <row r="2">
          <cell r="L2">
            <v>80527.820000000007</v>
          </cell>
          <cell r="M2">
            <v>34.5</v>
          </cell>
        </row>
      </sheetData>
      <sheetData sheetId="5" refreshError="1">
        <row r="2">
          <cell r="L2">
            <v>36731.75</v>
          </cell>
          <cell r="M2">
            <v>33</v>
          </cell>
        </row>
      </sheetData>
      <sheetData sheetId="6" refreshError="1">
        <row r="2">
          <cell r="L2">
            <v>34430.680000000008</v>
          </cell>
          <cell r="M2">
            <v>34</v>
          </cell>
        </row>
      </sheetData>
      <sheetData sheetId="7" refreshError="1">
        <row r="2">
          <cell r="L2">
            <v>73420.800000000003</v>
          </cell>
          <cell r="M2">
            <v>42.5</v>
          </cell>
        </row>
      </sheetData>
      <sheetData sheetId="8" refreshError="1">
        <row r="2">
          <cell r="L2">
            <v>43815.740000000005</v>
          </cell>
          <cell r="M2">
            <v>48.5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zoomScaleNormal="100" workbookViewId="0">
      <selection activeCell="A3" sqref="A3"/>
    </sheetView>
  </sheetViews>
  <sheetFormatPr defaultRowHeight="15" x14ac:dyDescent="0.25"/>
  <cols>
    <col min="1" max="1" width="27.7109375" customWidth="1"/>
    <col min="2" max="2" width="20.5703125" customWidth="1"/>
    <col min="3" max="3" width="15.28515625" customWidth="1"/>
    <col min="4" max="4" width="20" customWidth="1"/>
    <col min="5" max="5" width="14.85546875" customWidth="1"/>
    <col min="6" max="6" width="15.85546875" customWidth="1"/>
    <col min="7" max="7" width="15" customWidth="1"/>
    <col min="8" max="8" width="20.425781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2" spans="1:14" ht="33.75" customHeight="1" x14ac:dyDescent="0.25">
      <c r="A2" s="166" t="s">
        <v>215</v>
      </c>
      <c r="B2" s="166"/>
      <c r="C2" s="166"/>
      <c r="D2" s="166"/>
      <c r="E2" s="166"/>
    </row>
    <row r="3" spans="1:14" ht="53.25" customHeight="1" x14ac:dyDescent="0.25">
      <c r="A3" s="38" t="s">
        <v>3</v>
      </c>
      <c r="B3" s="39" t="s">
        <v>216</v>
      </c>
      <c r="C3" s="39" t="s">
        <v>78</v>
      </c>
      <c r="D3" s="39" t="s">
        <v>96</v>
      </c>
      <c r="E3" s="38" t="s">
        <v>256</v>
      </c>
      <c r="J3" s="167"/>
      <c r="K3" s="20"/>
      <c r="L3" s="20"/>
      <c r="M3" s="20"/>
      <c r="N3" s="168"/>
    </row>
    <row r="4" spans="1:14" ht="24.75" customHeight="1" x14ac:dyDescent="0.25">
      <c r="A4" s="40" t="s">
        <v>0</v>
      </c>
      <c r="B4" s="41">
        <v>14673149</v>
      </c>
      <c r="C4" s="42">
        <f>B4*100/B11</f>
        <v>86.178358919386014</v>
      </c>
      <c r="D4" s="41">
        <v>13212457</v>
      </c>
      <c r="E4" s="42">
        <f>(B4-D4)*100/D4</f>
        <v>11.055415355372585</v>
      </c>
      <c r="J4" s="167"/>
      <c r="K4" s="22"/>
      <c r="L4" s="16"/>
      <c r="M4" s="16"/>
      <c r="N4" s="168"/>
    </row>
    <row r="5" spans="1:14" ht="27" customHeight="1" x14ac:dyDescent="0.25">
      <c r="A5" s="40" t="s">
        <v>227</v>
      </c>
      <c r="B5" s="43">
        <v>1495504</v>
      </c>
      <c r="C5" s="42">
        <f>B5*100/B11</f>
        <v>8.7833961528897078</v>
      </c>
      <c r="D5" s="43">
        <v>1436260</v>
      </c>
      <c r="E5" s="42">
        <f t="shared" ref="E5:E10" si="0">(B5-D5)*100/D5</f>
        <v>4.1248798963975881</v>
      </c>
      <c r="G5" s="1"/>
      <c r="H5" s="2"/>
      <c r="J5" s="167"/>
      <c r="K5" s="22"/>
      <c r="L5" s="16"/>
      <c r="M5" s="16"/>
      <c r="N5" s="168"/>
    </row>
    <row r="6" spans="1:14" ht="27.75" customHeight="1" x14ac:dyDescent="0.25">
      <c r="A6" s="40" t="s">
        <v>1</v>
      </c>
      <c r="B6" s="44">
        <v>624854.99</v>
      </c>
      <c r="C6" s="42">
        <f>B6*100/B11</f>
        <v>3.6698991880195146</v>
      </c>
      <c r="D6" s="44">
        <v>942121.66</v>
      </c>
      <c r="E6" s="42">
        <f t="shared" si="0"/>
        <v>-33.675764338121681</v>
      </c>
      <c r="J6" s="23"/>
      <c r="K6" s="24"/>
      <c r="L6" s="16"/>
      <c r="M6" s="24"/>
      <c r="N6" s="24"/>
    </row>
    <row r="7" spans="1:14" ht="26.25" x14ac:dyDescent="0.25">
      <c r="A7" s="40" t="s">
        <v>93</v>
      </c>
      <c r="B7" s="44">
        <v>48572.59</v>
      </c>
      <c r="C7" s="42">
        <f>B7*100/B11</f>
        <v>0.28527660249781284</v>
      </c>
      <c r="D7" s="44">
        <v>64507.99</v>
      </c>
      <c r="E7" s="42">
        <f t="shared" si="0"/>
        <v>-24.702986405249959</v>
      </c>
      <c r="F7" s="137"/>
      <c r="J7" s="23"/>
      <c r="K7" s="27"/>
      <c r="L7" s="18"/>
      <c r="M7" s="27"/>
      <c r="N7" s="27"/>
    </row>
    <row r="8" spans="1:14" ht="15.75" x14ac:dyDescent="0.25">
      <c r="A8" s="40" t="s">
        <v>94</v>
      </c>
      <c r="B8" s="44">
        <v>18341.330000000002</v>
      </c>
      <c r="C8" s="42">
        <f>B8*100/B11</f>
        <v>0.10772232462158617</v>
      </c>
      <c r="D8" s="44">
        <v>18341.330000000002</v>
      </c>
      <c r="E8" s="42">
        <f t="shared" si="0"/>
        <v>0</v>
      </c>
      <c r="J8" s="23"/>
      <c r="K8" s="27"/>
      <c r="L8" s="18"/>
      <c r="M8" s="27"/>
      <c r="N8" s="27"/>
    </row>
    <row r="9" spans="1:14" ht="26.25" x14ac:dyDescent="0.25">
      <c r="A9" s="40" t="s">
        <v>95</v>
      </c>
      <c r="B9" s="43">
        <v>162067.32</v>
      </c>
      <c r="C9" s="42">
        <f>B9*100/B11</f>
        <v>0.95185400707530377</v>
      </c>
      <c r="D9" s="43">
        <v>2575.0100000000002</v>
      </c>
      <c r="E9" s="42">
        <f t="shared" si="0"/>
        <v>6193.8520627104353</v>
      </c>
      <c r="J9" s="23"/>
      <c r="K9" s="169"/>
      <c r="L9" s="16"/>
      <c r="M9" s="24"/>
      <c r="N9" s="16"/>
    </row>
    <row r="10" spans="1:14" ht="24.75" customHeight="1" x14ac:dyDescent="0.25">
      <c r="A10" s="40" t="s">
        <v>229</v>
      </c>
      <c r="B10" s="43">
        <v>4000</v>
      </c>
      <c r="C10" s="42">
        <f>B10*100/B11</f>
        <v>2.3492805510088123E-2</v>
      </c>
      <c r="D10" s="43">
        <v>0</v>
      </c>
      <c r="E10" s="42" t="e">
        <f t="shared" si="0"/>
        <v>#DIV/0!</v>
      </c>
      <c r="J10" s="23"/>
      <c r="K10" s="169"/>
      <c r="L10" s="16"/>
      <c r="M10" s="16"/>
      <c r="N10" s="16"/>
    </row>
    <row r="11" spans="1:14" ht="14.25" customHeight="1" x14ac:dyDescent="0.25">
      <c r="A11" s="45" t="s">
        <v>2</v>
      </c>
      <c r="B11" s="46">
        <f>SUM(B4:B10)</f>
        <v>17026489.229999997</v>
      </c>
      <c r="C11" s="47">
        <f>SUM(C4:C10)</f>
        <v>100.00000000000003</v>
      </c>
      <c r="D11" s="62">
        <f>SUM(D4:D9)</f>
        <v>15676262.99</v>
      </c>
      <c r="E11" s="42">
        <f t="shared" ref="E11" si="1">(B11-D11)*100/D11</f>
        <v>8.6131895137336958</v>
      </c>
    </row>
    <row r="12" spans="1:14" x14ac:dyDescent="0.25">
      <c r="A12" s="164" t="s">
        <v>255</v>
      </c>
      <c r="B12" s="164"/>
      <c r="C12" s="164"/>
      <c r="D12" s="164"/>
      <c r="E12" s="164"/>
    </row>
    <row r="28" spans="1:4" x14ac:dyDescent="0.25">
      <c r="A28" s="165" t="s">
        <v>137</v>
      </c>
      <c r="B28" s="165"/>
      <c r="C28" s="165"/>
      <c r="D28" s="165"/>
    </row>
  </sheetData>
  <mergeCells count="6">
    <mergeCell ref="A12:E12"/>
    <mergeCell ref="A28:D28"/>
    <mergeCell ref="A2:E2"/>
    <mergeCell ref="J3:J5"/>
    <mergeCell ref="N3:N5"/>
    <mergeCell ref="K9:K10"/>
  </mergeCells>
  <pageMargins left="0.2" right="0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A2" sqref="A2"/>
    </sheetView>
  </sheetViews>
  <sheetFormatPr defaultRowHeight="15" x14ac:dyDescent="0.25"/>
  <cols>
    <col min="1" max="1" width="5.7109375" customWidth="1"/>
    <col min="2" max="2" width="8.42578125" customWidth="1"/>
    <col min="3" max="3" width="25.7109375" customWidth="1"/>
    <col min="4" max="4" width="12.85546875" customWidth="1"/>
    <col min="5" max="5" width="8.5703125" customWidth="1"/>
    <col min="6" max="6" width="11" customWidth="1"/>
    <col min="7" max="7" width="8.140625" customWidth="1"/>
    <col min="8" max="8" width="9.85546875" customWidth="1"/>
    <col min="9" max="9" width="11.140625" customWidth="1"/>
  </cols>
  <sheetData>
    <row r="1" spans="1:9" ht="28.5" customHeight="1" x14ac:dyDescent="0.25">
      <c r="A1" s="170" t="s">
        <v>220</v>
      </c>
      <c r="B1" s="170"/>
      <c r="C1" s="170"/>
      <c r="D1" s="170"/>
      <c r="E1" s="170"/>
      <c r="F1" s="170"/>
      <c r="G1" s="170"/>
      <c r="H1" s="170"/>
      <c r="I1" s="170"/>
    </row>
    <row r="2" spans="1:9" ht="24.75" x14ac:dyDescent="0.25">
      <c r="A2" s="101" t="s">
        <v>13</v>
      </c>
      <c r="B2" s="101" t="s">
        <v>152</v>
      </c>
      <c r="C2" s="101" t="s">
        <v>14</v>
      </c>
      <c r="D2" s="32" t="s">
        <v>155</v>
      </c>
      <c r="E2" s="32" t="s">
        <v>5</v>
      </c>
      <c r="F2" s="32" t="s">
        <v>155</v>
      </c>
      <c r="G2" s="32" t="s">
        <v>5</v>
      </c>
      <c r="H2" s="58" t="s">
        <v>97</v>
      </c>
      <c r="I2" s="32" t="s">
        <v>15</v>
      </c>
    </row>
    <row r="3" spans="1:9" ht="23.25" customHeight="1" x14ac:dyDescent="0.25">
      <c r="A3" s="102"/>
      <c r="B3" s="103"/>
      <c r="C3" s="103"/>
      <c r="D3" s="32">
        <v>2024</v>
      </c>
      <c r="E3" s="32" t="s">
        <v>16</v>
      </c>
      <c r="F3" s="32">
        <v>2025</v>
      </c>
      <c r="G3" s="32" t="s">
        <v>16</v>
      </c>
      <c r="H3" s="32" t="s">
        <v>221</v>
      </c>
      <c r="I3" s="32" t="s">
        <v>17</v>
      </c>
    </row>
    <row r="4" spans="1:9" x14ac:dyDescent="0.25">
      <c r="A4" s="112">
        <v>1</v>
      </c>
      <c r="B4" s="113">
        <v>40110</v>
      </c>
      <c r="C4" s="114" t="s">
        <v>18</v>
      </c>
      <c r="D4" s="115">
        <v>454342.34</v>
      </c>
      <c r="E4" s="116">
        <f>D4/D32*100</f>
        <v>33.989476318634743</v>
      </c>
      <c r="F4" s="115">
        <v>478302.24</v>
      </c>
      <c r="G4" s="117">
        <f>F4/F32*100</f>
        <v>34.452304562420331</v>
      </c>
      <c r="H4" s="117">
        <f>(F4-D4)*100/D4</f>
        <v>5.273534489433664</v>
      </c>
      <c r="I4" s="37">
        <f t="shared" ref="I4:I32" si="0">F4-D4</f>
        <v>23959.899999999965</v>
      </c>
    </row>
    <row r="5" spans="1:9" x14ac:dyDescent="0.25">
      <c r="A5" s="34">
        <v>2</v>
      </c>
      <c r="B5" s="33">
        <v>50001</v>
      </c>
      <c r="C5" s="118" t="s">
        <v>79</v>
      </c>
      <c r="D5" s="115">
        <v>68188.42</v>
      </c>
      <c r="E5" s="119">
        <f>D5/D32*100</f>
        <v>5.1011945899541731</v>
      </c>
      <c r="F5" s="115">
        <v>75085</v>
      </c>
      <c r="G5" s="120">
        <f>F5/F32*100</f>
        <v>5.4084030383577764</v>
      </c>
      <c r="H5" s="117">
        <f>(F5-D5)*100/D5</f>
        <v>10.114004694638771</v>
      </c>
      <c r="I5" s="37">
        <f t="shared" si="0"/>
        <v>6896.5800000000017</v>
      </c>
    </row>
    <row r="6" spans="1:9" x14ac:dyDescent="0.25">
      <c r="A6" s="34">
        <v>3</v>
      </c>
      <c r="B6" s="33">
        <v>50009</v>
      </c>
      <c r="C6" s="118" t="s">
        <v>80</v>
      </c>
      <c r="D6" s="115">
        <v>162341.99</v>
      </c>
      <c r="E6" s="120">
        <f>D6/D32*100</f>
        <v>12.144849244349617</v>
      </c>
      <c r="F6" s="115">
        <v>289515.26</v>
      </c>
      <c r="G6" s="120">
        <f>F6/F32*100</f>
        <v>20.853901735831943</v>
      </c>
      <c r="H6" s="117">
        <f>(F6-D6)*100/D6</f>
        <v>78.336645990356544</v>
      </c>
      <c r="I6" s="37">
        <f t="shared" si="0"/>
        <v>127173.27000000002</v>
      </c>
    </row>
    <row r="7" spans="1:9" x14ac:dyDescent="0.25">
      <c r="A7" s="34">
        <v>4</v>
      </c>
      <c r="B7" s="33">
        <v>50013</v>
      </c>
      <c r="C7" s="118" t="s">
        <v>81</v>
      </c>
      <c r="D7" s="115">
        <v>498</v>
      </c>
      <c r="E7" s="120">
        <f>D7/D32*100</f>
        <v>3.7255517957406524E-2</v>
      </c>
      <c r="F7" s="115">
        <v>501</v>
      </c>
      <c r="G7" s="120">
        <f>F7/F32*100</f>
        <v>3.6087233431674054E-2</v>
      </c>
      <c r="H7" s="117">
        <f>(F7-D7)*100/D7</f>
        <v>0.60240963855421692</v>
      </c>
      <c r="I7" s="37">
        <f t="shared" si="0"/>
        <v>3</v>
      </c>
    </row>
    <row r="8" spans="1:9" x14ac:dyDescent="0.25">
      <c r="A8" s="34">
        <v>5</v>
      </c>
      <c r="B8" s="33">
        <v>50014</v>
      </c>
      <c r="C8" s="118" t="s">
        <v>82</v>
      </c>
      <c r="D8" s="115">
        <v>22</v>
      </c>
      <c r="E8" s="120">
        <f>D8/D32*100</f>
        <v>1.6458260945039025E-3</v>
      </c>
      <c r="F8" s="115">
        <v>97</v>
      </c>
      <c r="G8" s="120">
        <f>F8/F32*100</f>
        <v>6.9869493869708236E-3</v>
      </c>
      <c r="H8" s="117">
        <v>0</v>
      </c>
      <c r="I8" s="37">
        <f t="shared" si="0"/>
        <v>75</v>
      </c>
    </row>
    <row r="9" spans="1:9" x14ac:dyDescent="0.25">
      <c r="A9" s="34">
        <v>6</v>
      </c>
      <c r="B9" s="33">
        <v>50015</v>
      </c>
      <c r="C9" s="118" t="s">
        <v>83</v>
      </c>
      <c r="D9" s="115">
        <v>1352</v>
      </c>
      <c r="E9" s="120">
        <f>D9/D32*100</f>
        <v>0.1011434945349671</v>
      </c>
      <c r="F9" s="115">
        <v>1480</v>
      </c>
      <c r="G9" s="120">
        <f>F9/F32*100</f>
        <v>0.10660500095584351</v>
      </c>
      <c r="H9" s="117">
        <f>(F9-D9)*100/D9</f>
        <v>9.4674556213017755</v>
      </c>
      <c r="I9" s="37">
        <f t="shared" si="0"/>
        <v>128</v>
      </c>
    </row>
    <row r="10" spans="1:9" x14ac:dyDescent="0.25">
      <c r="A10" s="34">
        <v>7</v>
      </c>
      <c r="B10" s="33">
        <v>50016</v>
      </c>
      <c r="C10" s="118" t="s">
        <v>84</v>
      </c>
      <c r="D10" s="115">
        <v>29783</v>
      </c>
      <c r="E10" s="120">
        <f>D10/D32*100</f>
        <v>2.2280744805731696</v>
      </c>
      <c r="F10" s="115">
        <v>29286</v>
      </c>
      <c r="G10" s="120">
        <f>F10/F32*100</f>
        <v>2.1094824716167788</v>
      </c>
      <c r="H10" s="117">
        <f>(F10-D10)*100/D10</f>
        <v>-1.6687371990732969</v>
      </c>
      <c r="I10" s="37">
        <f t="shared" si="0"/>
        <v>-497</v>
      </c>
    </row>
    <row r="11" spans="1:9" x14ac:dyDescent="0.25">
      <c r="A11" s="34">
        <v>8</v>
      </c>
      <c r="B11" s="33">
        <v>50017</v>
      </c>
      <c r="C11" s="118" t="s">
        <v>85</v>
      </c>
      <c r="D11" s="115">
        <v>5561</v>
      </c>
      <c r="E11" s="120">
        <f>D11/D32*100</f>
        <v>0.41601995052437285</v>
      </c>
      <c r="F11" s="115">
        <v>7151</v>
      </c>
      <c r="G11" s="120">
        <f>F11/F32*100</f>
        <v>0.5150894336724573</v>
      </c>
      <c r="H11" s="117">
        <f>(F11-D11)*100/D11</f>
        <v>28.591979859737457</v>
      </c>
      <c r="I11" s="37">
        <f t="shared" si="0"/>
        <v>1590</v>
      </c>
    </row>
    <row r="12" spans="1:9" x14ac:dyDescent="0.25">
      <c r="A12" s="34">
        <v>9</v>
      </c>
      <c r="B12" s="33">
        <v>50019</v>
      </c>
      <c r="C12" s="118" t="s">
        <v>86</v>
      </c>
      <c r="D12" s="115">
        <v>2802.91</v>
      </c>
      <c r="E12" s="120">
        <f>D12/D32*100</f>
        <v>0.2096864735702697</v>
      </c>
      <c r="F12" s="115">
        <v>1767.1</v>
      </c>
      <c r="G12" s="120">
        <f>F12/F32*100</f>
        <v>0.12728493053315609</v>
      </c>
      <c r="H12" s="117">
        <f>(F12-D12)*100/D12</f>
        <v>-36.954807682016195</v>
      </c>
      <c r="I12" s="37">
        <f t="shared" si="0"/>
        <v>-1035.81</v>
      </c>
    </row>
    <row r="13" spans="1:9" x14ac:dyDescent="0.25">
      <c r="A13" s="34">
        <v>10</v>
      </c>
      <c r="B13" s="33">
        <v>50024</v>
      </c>
      <c r="C13" s="118" t="s">
        <v>87</v>
      </c>
      <c r="D13" s="115">
        <v>1307</v>
      </c>
      <c r="E13" s="120">
        <f>D13/D32*100</f>
        <v>9.7777032068936398E-2</v>
      </c>
      <c r="F13" s="115">
        <v>1410</v>
      </c>
      <c r="G13" s="120">
        <f>F13/F32*100</f>
        <v>0.10156287253225631</v>
      </c>
      <c r="H13" s="117">
        <f>(F13-D13)*100/D13</f>
        <v>7.8806426931905129</v>
      </c>
      <c r="I13" s="37">
        <f t="shared" si="0"/>
        <v>103</v>
      </c>
    </row>
    <row r="14" spans="1:9" x14ac:dyDescent="0.25">
      <c r="A14" s="121">
        <v>11</v>
      </c>
      <c r="B14" s="122">
        <v>50026</v>
      </c>
      <c r="C14" s="123" t="s">
        <v>153</v>
      </c>
      <c r="D14" s="115">
        <v>9021.4</v>
      </c>
      <c r="E14" s="115">
        <f>D14/D32*100</f>
        <v>0.67489343313443206</v>
      </c>
      <c r="F14" s="115">
        <v>8124.73</v>
      </c>
      <c r="G14" s="115">
        <f>F14/F32*100</f>
        <v>0.58522760095673665</v>
      </c>
      <c r="H14" s="124">
        <f t="shared" ref="H14:H19" si="1">(F14-D14)*100/D14</f>
        <v>-9.939366395459686</v>
      </c>
      <c r="I14" s="125">
        <f t="shared" si="0"/>
        <v>-896.67000000000007</v>
      </c>
    </row>
    <row r="15" spans="1:9" x14ac:dyDescent="0.25">
      <c r="A15" s="121">
        <v>12</v>
      </c>
      <c r="B15" s="122">
        <v>50029</v>
      </c>
      <c r="C15" s="123" t="s">
        <v>88</v>
      </c>
      <c r="D15" s="115">
        <v>50822</v>
      </c>
      <c r="E15" s="115">
        <f>D15/D32*100</f>
        <v>3.802007898858061</v>
      </c>
      <c r="F15" s="115">
        <v>32174</v>
      </c>
      <c r="G15" s="115">
        <f>F15/F32*100</f>
        <v>2.3175062842927763</v>
      </c>
      <c r="H15" s="124">
        <f t="shared" si="1"/>
        <v>-36.692770847270864</v>
      </c>
      <c r="I15" s="125">
        <f t="shared" si="0"/>
        <v>-18648</v>
      </c>
    </row>
    <row r="16" spans="1:9" x14ac:dyDescent="0.25">
      <c r="A16" s="121">
        <v>13</v>
      </c>
      <c r="B16" s="122">
        <v>50032</v>
      </c>
      <c r="C16" s="123" t="s">
        <v>89</v>
      </c>
      <c r="D16" s="115">
        <v>13607</v>
      </c>
      <c r="E16" s="115">
        <f>D16/D32*100</f>
        <v>1.0179434394506639</v>
      </c>
      <c r="F16" s="115">
        <v>10598</v>
      </c>
      <c r="G16" s="115">
        <f>F16/F32*100</f>
        <v>0.76337824333110094</v>
      </c>
      <c r="H16" s="124">
        <f t="shared" si="1"/>
        <v>-22.11361799074006</v>
      </c>
      <c r="I16" s="125">
        <f t="shared" si="0"/>
        <v>-3009</v>
      </c>
    </row>
    <row r="17" spans="1:9" x14ac:dyDescent="0.25">
      <c r="A17" s="121">
        <v>14</v>
      </c>
      <c r="B17" s="122">
        <v>50103</v>
      </c>
      <c r="C17" s="123" t="s">
        <v>19</v>
      </c>
      <c r="D17" s="115">
        <v>875</v>
      </c>
      <c r="E17" s="115">
        <f>D17/D32*100</f>
        <v>6.545899239504159E-2</v>
      </c>
      <c r="F17" s="115">
        <v>1234</v>
      </c>
      <c r="G17" s="115">
        <f>F17/F32*100</f>
        <v>8.8885521067237072E-2</v>
      </c>
      <c r="H17" s="124">
        <f t="shared" si="1"/>
        <v>41.028571428571432</v>
      </c>
      <c r="I17" s="125">
        <f t="shared" si="0"/>
        <v>359</v>
      </c>
    </row>
    <row r="18" spans="1:9" x14ac:dyDescent="0.25">
      <c r="A18" s="34">
        <v>15</v>
      </c>
      <c r="B18" s="33">
        <v>50104</v>
      </c>
      <c r="C18" s="118" t="s">
        <v>20</v>
      </c>
      <c r="D18" s="115">
        <v>9890.0400000000009</v>
      </c>
      <c r="E18" s="120">
        <f>D18/D32*100</f>
        <v>0.73987663216760813</v>
      </c>
      <c r="F18" s="115">
        <v>5197.2</v>
      </c>
      <c r="G18" s="120">
        <f>F18/F32*100</f>
        <v>0.37435642632953364</v>
      </c>
      <c r="H18" s="117">
        <f t="shared" si="1"/>
        <v>-47.450161981144674</v>
      </c>
      <c r="I18" s="37">
        <f t="shared" si="0"/>
        <v>-4692.8400000000011</v>
      </c>
    </row>
    <row r="19" spans="1:9" x14ac:dyDescent="0.25">
      <c r="A19" s="34">
        <v>16</v>
      </c>
      <c r="B19" s="33">
        <v>50205</v>
      </c>
      <c r="C19" s="118" t="s">
        <v>21</v>
      </c>
      <c r="D19" s="115">
        <v>6762.78</v>
      </c>
      <c r="E19" s="120">
        <f>D19/D32*100</f>
        <v>0.50592544524495919</v>
      </c>
      <c r="F19" s="115">
        <v>3729.5</v>
      </c>
      <c r="G19" s="120">
        <f>F19/F32*100</f>
        <v>0.26863739936812048</v>
      </c>
      <c r="H19" s="117">
        <f t="shared" si="1"/>
        <v>-44.852560633349007</v>
      </c>
      <c r="I19" s="37">
        <f t="shared" si="0"/>
        <v>-3033.2799999999997</v>
      </c>
    </row>
    <row r="20" spans="1:9" x14ac:dyDescent="0.25">
      <c r="A20" s="34">
        <v>17</v>
      </c>
      <c r="B20" s="33">
        <v>50401</v>
      </c>
      <c r="C20" s="118" t="s">
        <v>22</v>
      </c>
      <c r="D20" s="115">
        <v>0</v>
      </c>
      <c r="E20" s="120">
        <f>D20/D32*100</f>
        <v>0</v>
      </c>
      <c r="F20" s="115">
        <v>0</v>
      </c>
      <c r="G20" s="120">
        <f>F20/F32*100</f>
        <v>0</v>
      </c>
      <c r="H20" s="117">
        <v>0</v>
      </c>
      <c r="I20" s="37">
        <f t="shared" si="0"/>
        <v>0</v>
      </c>
    </row>
    <row r="21" spans="1:9" x14ac:dyDescent="0.25">
      <c r="A21" s="34">
        <v>18</v>
      </c>
      <c r="B21" s="33">
        <v>50403</v>
      </c>
      <c r="C21" s="118" t="s">
        <v>23</v>
      </c>
      <c r="D21" s="115">
        <v>0</v>
      </c>
      <c r="E21" s="120">
        <f>D21/D32*100</f>
        <v>0</v>
      </c>
      <c r="F21" s="115">
        <v>0</v>
      </c>
      <c r="G21" s="120">
        <f>F21/F32*100</f>
        <v>0</v>
      </c>
      <c r="H21" s="117">
        <v>0</v>
      </c>
      <c r="I21" s="37">
        <f t="shared" si="0"/>
        <v>0</v>
      </c>
    </row>
    <row r="22" spans="1:9" x14ac:dyDescent="0.25">
      <c r="A22" s="34">
        <v>19</v>
      </c>
      <c r="B22" s="33">
        <v>50405</v>
      </c>
      <c r="C22" s="118" t="s">
        <v>24</v>
      </c>
      <c r="D22" s="115">
        <v>3703.88</v>
      </c>
      <c r="E22" s="115">
        <f>D22/D32*100</f>
        <v>0.27708828885959613</v>
      </c>
      <c r="F22" s="115">
        <v>22712</v>
      </c>
      <c r="G22" s="115">
        <f>F22/F32*100</f>
        <v>1.6359545822358903</v>
      </c>
      <c r="H22" s="124">
        <f t="shared" ref="H22:H27" si="2">(F22-D22)*100/D22</f>
        <v>513.1948119269523</v>
      </c>
      <c r="I22" s="37">
        <f t="shared" si="0"/>
        <v>19008.12</v>
      </c>
    </row>
    <row r="23" spans="1:9" x14ac:dyDescent="0.25">
      <c r="A23" s="34">
        <v>21</v>
      </c>
      <c r="B23" s="33">
        <v>50407</v>
      </c>
      <c r="C23" s="118" t="s">
        <v>25</v>
      </c>
      <c r="D23" s="115">
        <v>3694</v>
      </c>
      <c r="E23" s="120">
        <f>D23/D32*100</f>
        <v>0.27634916332260984</v>
      </c>
      <c r="F23" s="115">
        <v>1944</v>
      </c>
      <c r="G23" s="120">
        <f>F23/F32*100</f>
        <v>0.14002710936362148</v>
      </c>
      <c r="H23" s="117">
        <f t="shared" si="2"/>
        <v>-47.374120194910667</v>
      </c>
      <c r="I23" s="37">
        <f t="shared" si="0"/>
        <v>-1750</v>
      </c>
    </row>
    <row r="24" spans="1:9" x14ac:dyDescent="0.25">
      <c r="A24" s="34">
        <v>22</v>
      </c>
      <c r="B24" s="33">
        <v>50408</v>
      </c>
      <c r="C24" s="118" t="s">
        <v>26</v>
      </c>
      <c r="D24" s="115">
        <v>8664.35</v>
      </c>
      <c r="E24" s="115">
        <f>D24/D32*100</f>
        <v>0.64818242372340407</v>
      </c>
      <c r="F24" s="115">
        <v>7943.07</v>
      </c>
      <c r="G24" s="115">
        <f>F24/F32*100</f>
        <v>0.57214255739346742</v>
      </c>
      <c r="H24" s="124">
        <f t="shared" si="2"/>
        <v>-8.3246867912769051</v>
      </c>
      <c r="I24" s="37">
        <f t="shared" si="0"/>
        <v>-721.28000000000065</v>
      </c>
    </row>
    <row r="25" spans="1:9" x14ac:dyDescent="0.25">
      <c r="A25" s="34">
        <v>23</v>
      </c>
      <c r="B25" s="33">
        <v>50409</v>
      </c>
      <c r="C25" s="34" t="s">
        <v>217</v>
      </c>
      <c r="D25" s="115">
        <v>25994</v>
      </c>
      <c r="E25" s="115">
        <f>D25/D32*100</f>
        <v>1.9446183409333839</v>
      </c>
      <c r="F25" s="115">
        <v>29008</v>
      </c>
      <c r="G25" s="115">
        <f>F25/F32*100</f>
        <v>2.0894580187345326</v>
      </c>
      <c r="H25" s="124">
        <f t="shared" si="2"/>
        <v>11.594983457721012</v>
      </c>
      <c r="I25" s="37">
        <f t="shared" si="0"/>
        <v>3014</v>
      </c>
    </row>
    <row r="26" spans="1:9" x14ac:dyDescent="0.25">
      <c r="A26" s="34">
        <v>24</v>
      </c>
      <c r="B26" s="33">
        <v>50409</v>
      </c>
      <c r="C26" s="34" t="s">
        <v>218</v>
      </c>
      <c r="D26" s="115">
        <v>17885.3</v>
      </c>
      <c r="E26" s="120">
        <f>D26/D32*100</f>
        <v>1.3380042476377567</v>
      </c>
      <c r="F26" s="115">
        <v>16813</v>
      </c>
      <c r="G26" s="120">
        <f>F26/F32*100</f>
        <v>1.2110472169395923</v>
      </c>
      <c r="H26" s="117">
        <f t="shared" si="2"/>
        <v>-5.9954264116341314</v>
      </c>
      <c r="I26" s="37">
        <f t="shared" si="0"/>
        <v>-1072.2999999999993</v>
      </c>
    </row>
    <row r="27" spans="1:9" x14ac:dyDescent="0.25">
      <c r="A27" s="34">
        <v>25</v>
      </c>
      <c r="B27" s="33">
        <v>50409</v>
      </c>
      <c r="C27" s="34" t="s">
        <v>219</v>
      </c>
      <c r="D27" s="115">
        <v>52837</v>
      </c>
      <c r="E27" s="115">
        <f>D27/D32*100</f>
        <v>3.952750607059214</v>
      </c>
      <c r="F27" s="115">
        <v>40181</v>
      </c>
      <c r="G27" s="115">
        <f>F27/F32*100</f>
        <v>2.8942537455450998</v>
      </c>
      <c r="H27" s="124">
        <f t="shared" si="2"/>
        <v>-23.952911785301968</v>
      </c>
      <c r="I27" s="37">
        <f t="shared" si="0"/>
        <v>-12656</v>
      </c>
    </row>
    <row r="28" spans="1:9" x14ac:dyDescent="0.25">
      <c r="A28" s="34">
        <v>26</v>
      </c>
      <c r="B28" s="33">
        <v>50409</v>
      </c>
      <c r="C28" s="118" t="s">
        <v>90</v>
      </c>
      <c r="D28" s="115">
        <v>22</v>
      </c>
      <c r="E28" s="115">
        <f>D28/D32*100</f>
        <v>1.6458260945039025E-3</v>
      </c>
      <c r="F28" s="115">
        <v>264</v>
      </c>
      <c r="G28" s="120">
        <f>F28/F32*100</f>
        <v>1.9016027197528842E-2</v>
      </c>
      <c r="H28" s="117">
        <v>0</v>
      </c>
      <c r="I28" s="37">
        <f t="shared" si="0"/>
        <v>242</v>
      </c>
    </row>
    <row r="29" spans="1:9" x14ac:dyDescent="0.25">
      <c r="A29" s="34">
        <v>27</v>
      </c>
      <c r="B29" s="33">
        <v>50504</v>
      </c>
      <c r="C29" s="118" t="s">
        <v>27</v>
      </c>
      <c r="D29" s="115">
        <v>46599.33</v>
      </c>
      <c r="E29" s="120">
        <f>D29/D32*100</f>
        <v>3.4861087863817524</v>
      </c>
      <c r="F29" s="115">
        <v>38256</v>
      </c>
      <c r="G29" s="120">
        <f>F29/F32*100</f>
        <v>2.7555952138964517</v>
      </c>
      <c r="H29" s="117">
        <f>(F29-D29)*100/D29</f>
        <v>-17.904399054664523</v>
      </c>
      <c r="I29" s="37">
        <f t="shared" si="0"/>
        <v>-8343.3300000000017</v>
      </c>
    </row>
    <row r="30" spans="1:9" x14ac:dyDescent="0.25">
      <c r="A30" s="34">
        <v>33</v>
      </c>
      <c r="B30" s="33"/>
      <c r="C30" s="34" t="s">
        <v>120</v>
      </c>
      <c r="D30" s="115">
        <v>347743</v>
      </c>
      <c r="E30" s="120">
        <f>D30/D32*100</f>
        <v>26.014750162775936</v>
      </c>
      <c r="F30" s="115">
        <v>274599.5</v>
      </c>
      <c r="G30" s="115">
        <f>F30/F32*100</f>
        <v>19.779513486469018</v>
      </c>
      <c r="H30" s="117">
        <f>(F30-D30)*100/D30</f>
        <v>-21.033780694363365</v>
      </c>
      <c r="I30" s="37">
        <f t="shared" si="0"/>
        <v>-73143.5</v>
      </c>
    </row>
    <row r="31" spans="1:9" x14ac:dyDescent="0.25">
      <c r="A31" s="34">
        <v>34</v>
      </c>
      <c r="B31" s="33"/>
      <c r="C31" s="34" t="s">
        <v>154</v>
      </c>
      <c r="D31" s="115">
        <v>12395</v>
      </c>
      <c r="E31" s="120">
        <f>D31/D32*100</f>
        <v>0.92727338369890333</v>
      </c>
      <c r="F31" s="115">
        <v>10930</v>
      </c>
      <c r="G31" s="115">
        <f>F31/F32*100</f>
        <v>0.78729233814011457</v>
      </c>
      <c r="H31" s="117">
        <f>(F31-D31)*100/D31</f>
        <v>-11.8192819685357</v>
      </c>
      <c r="I31" s="37">
        <f t="shared" si="0"/>
        <v>-1465</v>
      </c>
    </row>
    <row r="32" spans="1:9" ht="22.5" customHeight="1" x14ac:dyDescent="0.25">
      <c r="A32" s="34"/>
      <c r="B32" s="33"/>
      <c r="C32" s="35" t="s">
        <v>28</v>
      </c>
      <c r="D32" s="126">
        <f>SUM(D4:D31)</f>
        <v>1336714.7400000002</v>
      </c>
      <c r="E32" s="126">
        <f>SUM(E4:E31)</f>
        <v>99.999999999999972</v>
      </c>
      <c r="F32" s="127">
        <f>SUM(F4:F31)</f>
        <v>1388302.5999999999</v>
      </c>
      <c r="G32" s="126">
        <f>SUM(G4:G31)</f>
        <v>100</v>
      </c>
      <c r="H32" s="128">
        <f>(F32-D32)*100/D32</f>
        <v>3.8593020976187953</v>
      </c>
      <c r="I32" s="129">
        <f t="shared" si="0"/>
        <v>51587.859999999637</v>
      </c>
    </row>
    <row r="33" spans="1:9" ht="14.1" customHeight="1" x14ac:dyDescent="0.25">
      <c r="A33" s="164" t="s">
        <v>223</v>
      </c>
      <c r="B33" s="164"/>
      <c r="C33" s="164"/>
      <c r="D33" s="164"/>
      <c r="E33" s="164"/>
      <c r="F33" s="164"/>
      <c r="G33" s="164"/>
      <c r="H33" s="164"/>
      <c r="I33" s="164"/>
    </row>
    <row r="34" spans="1:9" ht="12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7.25" customHeight="1" x14ac:dyDescent="0.25">
      <c r="A35" s="31"/>
      <c r="B35" s="31"/>
      <c r="C35" s="171"/>
      <c r="D35" s="171"/>
      <c r="E35" s="31"/>
      <c r="F35" s="31"/>
      <c r="G35" s="31"/>
      <c r="H35" s="31"/>
      <c r="I35" s="69"/>
    </row>
    <row r="36" spans="1:9" ht="23.25" x14ac:dyDescent="0.25">
      <c r="C36" s="36" t="s">
        <v>214</v>
      </c>
      <c r="D36" s="172">
        <f>D32</f>
        <v>1336714.7400000002</v>
      </c>
      <c r="E36" s="172"/>
    </row>
    <row r="37" spans="1:9" ht="23.25" x14ac:dyDescent="0.25">
      <c r="C37" s="36" t="s">
        <v>222</v>
      </c>
      <c r="D37" s="172">
        <f>F32</f>
        <v>1388302.5999999999</v>
      </c>
      <c r="E37" s="172"/>
    </row>
    <row r="39" spans="1:9" x14ac:dyDescent="0.25">
      <c r="D39" s="17"/>
    </row>
    <row r="40" spans="1:9" x14ac:dyDescent="0.25">
      <c r="D40" s="17"/>
    </row>
    <row r="41" spans="1:9" x14ac:dyDescent="0.25">
      <c r="D41" s="17"/>
    </row>
    <row r="42" spans="1:9" x14ac:dyDescent="0.25">
      <c r="D42" s="17"/>
    </row>
    <row r="47" spans="1:9" x14ac:dyDescent="0.25">
      <c r="B47" s="165" t="s">
        <v>136</v>
      </c>
      <c r="C47" s="165"/>
      <c r="D47" s="165"/>
      <c r="E47" s="165"/>
      <c r="F47" s="165"/>
    </row>
  </sheetData>
  <mergeCells count="6">
    <mergeCell ref="A1:I1"/>
    <mergeCell ref="A33:I33"/>
    <mergeCell ref="B47:F47"/>
    <mergeCell ref="C35:D35"/>
    <mergeCell ref="D36:E36"/>
    <mergeCell ref="D37:E37"/>
  </mergeCells>
  <pageMargins left="0.45" right="0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/>
  </sheetViews>
  <sheetFormatPr defaultRowHeight="15" x14ac:dyDescent="0.25"/>
  <cols>
    <col min="1" max="1" width="7.42578125" customWidth="1"/>
    <col min="2" max="2" width="12.7109375" customWidth="1"/>
    <col min="3" max="3" width="7.85546875" customWidth="1"/>
    <col min="4" max="4" width="8" customWidth="1"/>
    <col min="5" max="6" width="7.7109375" customWidth="1"/>
    <col min="7" max="7" width="7.5703125" customWidth="1"/>
    <col min="8" max="8" width="8" customWidth="1"/>
    <col min="9" max="9" width="7.140625" customWidth="1"/>
    <col min="10" max="10" width="7.5703125" customWidth="1"/>
    <col min="11" max="11" width="7.28515625" customWidth="1"/>
    <col min="12" max="12" width="9.28515625" customWidth="1"/>
  </cols>
  <sheetData>
    <row r="1" spans="1:12" ht="15.75" x14ac:dyDescent="0.25">
      <c r="A1" s="162" t="s">
        <v>257</v>
      </c>
      <c r="B1" s="106"/>
      <c r="C1" s="106"/>
      <c r="D1" s="106"/>
      <c r="E1" s="106"/>
      <c r="F1" s="107"/>
      <c r="G1" s="107"/>
      <c r="H1" s="107"/>
      <c r="I1" s="107"/>
      <c r="J1" s="108"/>
      <c r="K1" s="107"/>
      <c r="L1" s="107"/>
    </row>
    <row r="2" spans="1:12" x14ac:dyDescent="0.25">
      <c r="A2" s="109" t="s">
        <v>156</v>
      </c>
      <c r="B2" s="109" t="s">
        <v>157</v>
      </c>
      <c r="C2" s="109" t="s">
        <v>158</v>
      </c>
      <c r="D2" s="109" t="s">
        <v>159</v>
      </c>
      <c r="E2" s="109" t="s">
        <v>160</v>
      </c>
      <c r="F2" s="109" t="s">
        <v>161</v>
      </c>
      <c r="G2" s="109" t="s">
        <v>162</v>
      </c>
      <c r="H2" s="109" t="s">
        <v>163</v>
      </c>
      <c r="I2" s="109" t="s">
        <v>164</v>
      </c>
      <c r="J2" s="109" t="s">
        <v>165</v>
      </c>
      <c r="K2" s="109" t="s">
        <v>166</v>
      </c>
      <c r="L2" s="110" t="s">
        <v>212</v>
      </c>
    </row>
    <row r="3" spans="1:12" x14ac:dyDescent="0.25">
      <c r="A3" s="109" t="s">
        <v>167</v>
      </c>
      <c r="B3" s="109" t="s">
        <v>168</v>
      </c>
      <c r="C3" s="109" t="s">
        <v>169</v>
      </c>
      <c r="D3" s="109" t="s">
        <v>170</v>
      </c>
      <c r="E3" s="109" t="s">
        <v>171</v>
      </c>
      <c r="F3" s="109" t="s">
        <v>172</v>
      </c>
      <c r="G3" s="109" t="s">
        <v>173</v>
      </c>
      <c r="H3" s="109" t="s">
        <v>174</v>
      </c>
      <c r="I3" s="109" t="s">
        <v>175</v>
      </c>
      <c r="J3" s="109" t="s">
        <v>176</v>
      </c>
      <c r="K3" s="109" t="s">
        <v>177</v>
      </c>
      <c r="L3" s="110"/>
    </row>
    <row r="4" spans="1:12" x14ac:dyDescent="0.25">
      <c r="A4" s="138">
        <v>40110</v>
      </c>
      <c r="B4" s="139" t="s">
        <v>178</v>
      </c>
      <c r="C4" s="140">
        <v>21009.8</v>
      </c>
      <c r="D4" s="140">
        <v>35901.370000000003</v>
      </c>
      <c r="E4" s="140">
        <v>35956.799999999996</v>
      </c>
      <c r="F4" s="140">
        <v>116507.48</v>
      </c>
      <c r="G4" s="140">
        <v>80527.820000000007</v>
      </c>
      <c r="H4" s="140">
        <v>36731.75</v>
      </c>
      <c r="I4" s="140">
        <v>34430.680000000008</v>
      </c>
      <c r="J4" s="140">
        <v>73420.800000000003</v>
      </c>
      <c r="K4" s="140">
        <v>43815.740000000005</v>
      </c>
      <c r="L4" s="141">
        <f>C4+D4+E4+F4+G4+H4+I4+J4+K4</f>
        <v>478302.24</v>
      </c>
    </row>
    <row r="5" spans="1:12" x14ac:dyDescent="0.25">
      <c r="A5" s="138">
        <v>50001</v>
      </c>
      <c r="B5" s="139" t="s">
        <v>179</v>
      </c>
      <c r="C5" s="140">
        <v>7775</v>
      </c>
      <c r="D5" s="140">
        <v>5850</v>
      </c>
      <c r="E5" s="140">
        <v>7815</v>
      </c>
      <c r="F5" s="140">
        <v>8515</v>
      </c>
      <c r="G5" s="140">
        <v>8280</v>
      </c>
      <c r="H5" s="140">
        <v>8145</v>
      </c>
      <c r="I5" s="140">
        <v>10335</v>
      </c>
      <c r="J5" s="140">
        <v>9535</v>
      </c>
      <c r="K5" s="140">
        <v>8835</v>
      </c>
      <c r="L5" s="141">
        <f t="shared" ref="L5:L37" si="0">C5+D5+E5+F5+G5+H5+I5+J5+K5</f>
        <v>75085</v>
      </c>
    </row>
    <row r="6" spans="1:12" x14ac:dyDescent="0.25">
      <c r="A6" s="138">
        <v>50009</v>
      </c>
      <c r="B6" s="139" t="s">
        <v>180</v>
      </c>
      <c r="C6" s="140">
        <v>29556.57</v>
      </c>
      <c r="D6" s="140">
        <v>64889.54</v>
      </c>
      <c r="E6" s="140">
        <v>6018.9400000000005</v>
      </c>
      <c r="F6" s="140">
        <v>5952.45</v>
      </c>
      <c r="G6" s="140">
        <v>21566.52</v>
      </c>
      <c r="H6" s="140">
        <v>24853.64</v>
      </c>
      <c r="I6" s="140">
        <v>11857.65</v>
      </c>
      <c r="J6" s="140">
        <v>107670.23</v>
      </c>
      <c r="K6" s="140">
        <v>17149.719999999998</v>
      </c>
      <c r="L6" s="141">
        <f t="shared" si="0"/>
        <v>289515.25999999995</v>
      </c>
    </row>
    <row r="7" spans="1:12" ht="17.25" customHeight="1" x14ac:dyDescent="0.25">
      <c r="A7" s="138">
        <v>50013</v>
      </c>
      <c r="B7" s="139" t="s">
        <v>181</v>
      </c>
      <c r="C7" s="140">
        <v>20</v>
      </c>
      <c r="D7" s="140">
        <v>27</v>
      </c>
      <c r="E7" s="140">
        <v>4</v>
      </c>
      <c r="F7" s="140">
        <v>59</v>
      </c>
      <c r="G7" s="140">
        <v>60</v>
      </c>
      <c r="H7" s="140">
        <v>57</v>
      </c>
      <c r="I7" s="140">
        <v>82</v>
      </c>
      <c r="J7" s="140">
        <v>129</v>
      </c>
      <c r="K7" s="140">
        <v>63</v>
      </c>
      <c r="L7" s="141">
        <f t="shared" si="0"/>
        <v>501</v>
      </c>
    </row>
    <row r="8" spans="1:12" ht="17.25" customHeight="1" x14ac:dyDescent="0.25">
      <c r="A8" s="138">
        <v>50014</v>
      </c>
      <c r="B8" s="139" t="s">
        <v>182</v>
      </c>
      <c r="C8" s="140">
        <v>0</v>
      </c>
      <c r="D8" s="140">
        <v>0</v>
      </c>
      <c r="E8" s="140">
        <v>0</v>
      </c>
      <c r="F8" s="140">
        <v>0</v>
      </c>
      <c r="G8" s="140">
        <v>2</v>
      </c>
      <c r="H8" s="140">
        <v>43</v>
      </c>
      <c r="I8" s="140">
        <v>10</v>
      </c>
      <c r="J8" s="140">
        <v>36</v>
      </c>
      <c r="K8" s="140">
        <v>6</v>
      </c>
      <c r="L8" s="141">
        <f t="shared" si="0"/>
        <v>97</v>
      </c>
    </row>
    <row r="9" spans="1:12" x14ac:dyDescent="0.25">
      <c r="A9" s="138">
        <v>50015</v>
      </c>
      <c r="B9" s="139" t="s">
        <v>183</v>
      </c>
      <c r="C9" s="140">
        <v>6</v>
      </c>
      <c r="D9" s="140">
        <v>128</v>
      </c>
      <c r="E9" s="140">
        <v>9</v>
      </c>
      <c r="F9" s="140">
        <v>40</v>
      </c>
      <c r="G9" s="140">
        <v>232</v>
      </c>
      <c r="H9" s="140">
        <v>57</v>
      </c>
      <c r="I9" s="140">
        <v>197</v>
      </c>
      <c r="J9" s="140">
        <v>385</v>
      </c>
      <c r="K9" s="140">
        <v>426</v>
      </c>
      <c r="L9" s="141">
        <f t="shared" si="0"/>
        <v>1480</v>
      </c>
    </row>
    <row r="10" spans="1:12" x14ac:dyDescent="0.25">
      <c r="A10" s="138">
        <v>50016</v>
      </c>
      <c r="B10" s="139" t="s">
        <v>184</v>
      </c>
      <c r="C10" s="140">
        <v>2226</v>
      </c>
      <c r="D10" s="140">
        <v>2149</v>
      </c>
      <c r="E10" s="140">
        <v>2054</v>
      </c>
      <c r="F10" s="140">
        <v>3725</v>
      </c>
      <c r="G10" s="140">
        <v>2153</v>
      </c>
      <c r="H10" s="140">
        <v>3591</v>
      </c>
      <c r="I10" s="140">
        <v>4119</v>
      </c>
      <c r="J10" s="140">
        <v>4922</v>
      </c>
      <c r="K10" s="140">
        <v>4347</v>
      </c>
      <c r="L10" s="141">
        <f t="shared" si="0"/>
        <v>29286</v>
      </c>
    </row>
    <row r="11" spans="1:12" x14ac:dyDescent="0.25">
      <c r="A11" s="138">
        <v>50017</v>
      </c>
      <c r="B11" s="139" t="s">
        <v>185</v>
      </c>
      <c r="C11" s="140">
        <v>741</v>
      </c>
      <c r="D11" s="140">
        <v>928</v>
      </c>
      <c r="E11" s="140">
        <v>360</v>
      </c>
      <c r="F11" s="140">
        <v>500</v>
      </c>
      <c r="G11" s="140">
        <v>699</v>
      </c>
      <c r="H11" s="140">
        <v>500</v>
      </c>
      <c r="I11" s="140">
        <v>560</v>
      </c>
      <c r="J11" s="140">
        <v>1682</v>
      </c>
      <c r="K11" s="140">
        <v>1181</v>
      </c>
      <c r="L11" s="141">
        <f t="shared" si="0"/>
        <v>7151</v>
      </c>
    </row>
    <row r="12" spans="1:12" x14ac:dyDescent="0.25">
      <c r="A12" s="138">
        <v>50019</v>
      </c>
      <c r="B12" s="139" t="s">
        <v>186</v>
      </c>
      <c r="C12" s="140">
        <v>303.7</v>
      </c>
      <c r="D12" s="140">
        <v>317.90000000000003</v>
      </c>
      <c r="E12" s="140">
        <v>255.6</v>
      </c>
      <c r="F12" s="140">
        <v>166</v>
      </c>
      <c r="G12" s="140">
        <v>91.299999999999983</v>
      </c>
      <c r="H12" s="140">
        <v>70.599999999999994</v>
      </c>
      <c r="I12" s="140">
        <v>71.5</v>
      </c>
      <c r="J12" s="140">
        <v>334.1</v>
      </c>
      <c r="K12" s="140">
        <v>156.4</v>
      </c>
      <c r="L12" s="141">
        <f t="shared" si="0"/>
        <v>1767.1</v>
      </c>
    </row>
    <row r="13" spans="1:12" x14ac:dyDescent="0.25">
      <c r="A13" s="138">
        <v>50024</v>
      </c>
      <c r="B13" s="139" t="s">
        <v>187</v>
      </c>
      <c r="C13" s="140">
        <v>105</v>
      </c>
      <c r="D13" s="140">
        <v>60</v>
      </c>
      <c r="E13" s="140">
        <v>90</v>
      </c>
      <c r="F13" s="140">
        <v>255</v>
      </c>
      <c r="G13" s="140">
        <v>150</v>
      </c>
      <c r="H13" s="140">
        <v>150</v>
      </c>
      <c r="I13" s="140">
        <v>195</v>
      </c>
      <c r="J13" s="140">
        <v>120</v>
      </c>
      <c r="K13" s="140">
        <v>285</v>
      </c>
      <c r="L13" s="141">
        <f t="shared" si="0"/>
        <v>1410</v>
      </c>
    </row>
    <row r="14" spans="1:12" x14ac:dyDescent="0.25">
      <c r="A14" s="138">
        <v>50026</v>
      </c>
      <c r="B14" s="139" t="s">
        <v>188</v>
      </c>
      <c r="C14" s="140">
        <v>970.54000000000008</v>
      </c>
      <c r="D14" s="140">
        <v>1001.2</v>
      </c>
      <c r="E14" s="140">
        <v>160.80000000000001</v>
      </c>
      <c r="F14" s="140">
        <v>0</v>
      </c>
      <c r="G14" s="140">
        <v>0</v>
      </c>
      <c r="H14" s="140">
        <v>4716.3900000000003</v>
      </c>
      <c r="I14" s="140">
        <v>0</v>
      </c>
      <c r="J14" s="140">
        <v>1275.8</v>
      </c>
      <c r="K14" s="140">
        <v>0</v>
      </c>
      <c r="L14" s="141">
        <f t="shared" si="0"/>
        <v>8124.7300000000005</v>
      </c>
    </row>
    <row r="15" spans="1:12" x14ac:dyDescent="0.25">
      <c r="A15" s="138">
        <v>50029</v>
      </c>
      <c r="B15" s="139" t="s">
        <v>189</v>
      </c>
      <c r="C15" s="140">
        <v>3320</v>
      </c>
      <c r="D15" s="140">
        <v>1580</v>
      </c>
      <c r="E15" s="140">
        <v>4800</v>
      </c>
      <c r="F15" s="140">
        <v>10190</v>
      </c>
      <c r="G15" s="140">
        <v>4010</v>
      </c>
      <c r="H15" s="140">
        <v>2770</v>
      </c>
      <c r="I15" s="140">
        <v>1994</v>
      </c>
      <c r="J15" s="140">
        <v>990</v>
      </c>
      <c r="K15" s="140">
        <v>2520</v>
      </c>
      <c r="L15" s="141">
        <f t="shared" si="0"/>
        <v>32174</v>
      </c>
    </row>
    <row r="16" spans="1:12" x14ac:dyDescent="0.25">
      <c r="A16" s="138">
        <v>50032</v>
      </c>
      <c r="B16" s="139" t="s">
        <v>190</v>
      </c>
      <c r="C16" s="140">
        <v>950</v>
      </c>
      <c r="D16" s="140">
        <v>1067</v>
      </c>
      <c r="E16" s="140">
        <v>950</v>
      </c>
      <c r="F16" s="140">
        <v>1073</v>
      </c>
      <c r="G16" s="140">
        <v>1211</v>
      </c>
      <c r="H16" s="140">
        <v>997</v>
      </c>
      <c r="I16" s="140">
        <v>1193</v>
      </c>
      <c r="J16" s="140">
        <v>1718</v>
      </c>
      <c r="K16" s="140">
        <v>1439</v>
      </c>
      <c r="L16" s="141">
        <f t="shared" si="0"/>
        <v>10598</v>
      </c>
    </row>
    <row r="17" spans="1:12" x14ac:dyDescent="0.25">
      <c r="A17" s="138">
        <v>50103</v>
      </c>
      <c r="B17" s="139" t="s">
        <v>191</v>
      </c>
      <c r="C17" s="140">
        <v>300</v>
      </c>
      <c r="D17" s="140">
        <v>0</v>
      </c>
      <c r="E17" s="140">
        <v>500</v>
      </c>
      <c r="F17" s="140">
        <v>434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1">
        <f t="shared" si="0"/>
        <v>1234</v>
      </c>
    </row>
    <row r="18" spans="1:12" x14ac:dyDescent="0.25">
      <c r="A18" s="138">
        <v>50104</v>
      </c>
      <c r="B18" s="139" t="s">
        <v>192</v>
      </c>
      <c r="C18" s="140">
        <v>1000</v>
      </c>
      <c r="D18" s="140">
        <v>0</v>
      </c>
      <c r="E18" s="140">
        <v>297.2</v>
      </c>
      <c r="F18" s="140">
        <v>610</v>
      </c>
      <c r="G18" s="140">
        <v>260</v>
      </c>
      <c r="H18" s="140">
        <v>210</v>
      </c>
      <c r="I18" s="140">
        <v>240</v>
      </c>
      <c r="J18" s="140">
        <v>1190</v>
      </c>
      <c r="K18" s="140">
        <v>1390</v>
      </c>
      <c r="L18" s="141">
        <f t="shared" si="0"/>
        <v>5197.2</v>
      </c>
    </row>
    <row r="19" spans="1:12" x14ac:dyDescent="0.25">
      <c r="A19" s="138">
        <v>50205</v>
      </c>
      <c r="B19" s="139" t="s">
        <v>193</v>
      </c>
      <c r="C19" s="140">
        <v>361</v>
      </c>
      <c r="D19" s="140">
        <v>86</v>
      </c>
      <c r="E19" s="140">
        <v>676.5</v>
      </c>
      <c r="F19" s="140">
        <v>237</v>
      </c>
      <c r="G19" s="140">
        <v>564</v>
      </c>
      <c r="H19" s="140">
        <v>1147</v>
      </c>
      <c r="I19" s="140">
        <v>249</v>
      </c>
      <c r="J19" s="140">
        <v>280</v>
      </c>
      <c r="K19" s="140">
        <v>129</v>
      </c>
      <c r="L19" s="141">
        <f t="shared" si="0"/>
        <v>3729.5</v>
      </c>
    </row>
    <row r="20" spans="1:12" ht="19.5" customHeight="1" x14ac:dyDescent="0.25">
      <c r="A20" s="138">
        <v>50401</v>
      </c>
      <c r="B20" s="139" t="s">
        <v>194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1">
        <f t="shared" si="0"/>
        <v>0</v>
      </c>
    </row>
    <row r="21" spans="1:12" x14ac:dyDescent="0.25">
      <c r="A21" s="138">
        <v>50403</v>
      </c>
      <c r="B21" s="139" t="s">
        <v>195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1">
        <f t="shared" si="0"/>
        <v>0</v>
      </c>
    </row>
    <row r="22" spans="1:12" ht="17.25" customHeight="1" x14ac:dyDescent="0.25">
      <c r="A22" s="138">
        <v>50405</v>
      </c>
      <c r="B22" s="139" t="s">
        <v>196</v>
      </c>
      <c r="C22" s="140">
        <v>4600</v>
      </c>
      <c r="D22" s="140">
        <v>0</v>
      </c>
      <c r="E22" s="140">
        <v>407.7</v>
      </c>
      <c r="F22" s="140">
        <v>11178.2</v>
      </c>
      <c r="G22" s="140">
        <v>1285</v>
      </c>
      <c r="H22" s="140">
        <v>1582.1</v>
      </c>
      <c r="I22" s="140">
        <v>1903</v>
      </c>
      <c r="J22" s="140">
        <v>1381</v>
      </c>
      <c r="K22" s="140">
        <v>375</v>
      </c>
      <c r="L22" s="141">
        <f t="shared" si="0"/>
        <v>22712</v>
      </c>
    </row>
    <row r="23" spans="1:12" x14ac:dyDescent="0.25">
      <c r="A23" s="138">
        <v>50406</v>
      </c>
      <c r="B23" s="139" t="s">
        <v>197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/>
      <c r="I23" s="140"/>
      <c r="J23" s="140">
        <v>0</v>
      </c>
      <c r="K23" s="140">
        <v>0</v>
      </c>
      <c r="L23" s="141">
        <f t="shared" si="0"/>
        <v>0</v>
      </c>
    </row>
    <row r="24" spans="1:12" x14ac:dyDescent="0.25">
      <c r="A24" s="138">
        <v>50407</v>
      </c>
      <c r="B24" s="139" t="s">
        <v>198</v>
      </c>
      <c r="C24" s="140">
        <v>91</v>
      </c>
      <c r="D24" s="140">
        <v>250</v>
      </c>
      <c r="E24" s="140">
        <v>100</v>
      </c>
      <c r="F24" s="140">
        <v>91</v>
      </c>
      <c r="G24" s="140">
        <v>391</v>
      </c>
      <c r="H24" s="140">
        <v>91</v>
      </c>
      <c r="I24" s="140">
        <v>730</v>
      </c>
      <c r="J24" s="140">
        <v>200</v>
      </c>
      <c r="K24" s="140">
        <v>0</v>
      </c>
      <c r="L24" s="141">
        <f t="shared" si="0"/>
        <v>1944</v>
      </c>
    </row>
    <row r="25" spans="1:12" x14ac:dyDescent="0.25">
      <c r="A25" s="138">
        <v>50408</v>
      </c>
      <c r="B25" s="139" t="s">
        <v>199</v>
      </c>
      <c r="C25" s="140">
        <v>816.72</v>
      </c>
      <c r="D25" s="140">
        <v>730.82</v>
      </c>
      <c r="E25" s="140">
        <v>503.82</v>
      </c>
      <c r="F25" s="140">
        <v>438.83</v>
      </c>
      <c r="G25" s="140">
        <v>610.88</v>
      </c>
      <c r="H25" s="140">
        <v>944.18999999999994</v>
      </c>
      <c r="I25" s="140">
        <v>649.34999999999991</v>
      </c>
      <c r="J25" s="140">
        <v>897.21</v>
      </c>
      <c r="K25" s="140">
        <v>2351.25</v>
      </c>
      <c r="L25" s="141">
        <f t="shared" si="0"/>
        <v>7943.0700000000006</v>
      </c>
    </row>
    <row r="26" spans="1:12" x14ac:dyDescent="0.25">
      <c r="A26" s="138">
        <v>50409</v>
      </c>
      <c r="B26" s="139" t="s">
        <v>200</v>
      </c>
      <c r="C26" s="140">
        <v>3630</v>
      </c>
      <c r="D26" s="140">
        <v>3410</v>
      </c>
      <c r="E26" s="140">
        <v>2766</v>
      </c>
      <c r="F26" s="140">
        <v>3296</v>
      </c>
      <c r="G26" s="140">
        <v>2740</v>
      </c>
      <c r="H26" s="140">
        <v>2647</v>
      </c>
      <c r="I26" s="140">
        <v>2991</v>
      </c>
      <c r="J26" s="140">
        <v>3938</v>
      </c>
      <c r="K26" s="140">
        <v>3590</v>
      </c>
      <c r="L26" s="141">
        <f t="shared" si="0"/>
        <v>29008</v>
      </c>
    </row>
    <row r="27" spans="1:12" x14ac:dyDescent="0.25">
      <c r="A27" s="138">
        <v>50409</v>
      </c>
      <c r="B27" s="139" t="s">
        <v>201</v>
      </c>
      <c r="C27" s="140">
        <v>2374</v>
      </c>
      <c r="D27" s="140">
        <v>2223</v>
      </c>
      <c r="E27" s="140">
        <v>2313</v>
      </c>
      <c r="F27" s="140">
        <v>2343</v>
      </c>
      <c r="G27" s="140">
        <v>2313</v>
      </c>
      <c r="H27" s="140">
        <v>2082</v>
      </c>
      <c r="I27" s="140">
        <v>861</v>
      </c>
      <c r="J27" s="140">
        <v>0</v>
      </c>
      <c r="K27" s="140">
        <v>2304</v>
      </c>
      <c r="L27" s="141">
        <f t="shared" si="0"/>
        <v>16813</v>
      </c>
    </row>
    <row r="28" spans="1:12" x14ac:dyDescent="0.25">
      <c r="A28" s="138">
        <v>50409</v>
      </c>
      <c r="B28" s="139" t="s">
        <v>224</v>
      </c>
      <c r="C28" s="140">
        <v>1470</v>
      </c>
      <c r="D28" s="140">
        <v>14053</v>
      </c>
      <c r="E28" s="140">
        <v>1587</v>
      </c>
      <c r="F28" s="140">
        <v>1650</v>
      </c>
      <c r="G28" s="140">
        <v>2590</v>
      </c>
      <c r="H28" s="140">
        <v>2970</v>
      </c>
      <c r="I28" s="140">
        <v>0</v>
      </c>
      <c r="J28" s="140">
        <v>510</v>
      </c>
      <c r="K28" s="140">
        <v>15351</v>
      </c>
      <c r="L28" s="141">
        <f t="shared" si="0"/>
        <v>40181</v>
      </c>
    </row>
    <row r="29" spans="1:12" x14ac:dyDescent="0.25">
      <c r="A29" s="138">
        <v>50409</v>
      </c>
      <c r="B29" s="139" t="s">
        <v>202</v>
      </c>
      <c r="C29" s="140">
        <v>0</v>
      </c>
      <c r="D29" s="140">
        <v>30</v>
      </c>
      <c r="E29" s="140">
        <v>29</v>
      </c>
      <c r="F29" s="140">
        <v>1</v>
      </c>
      <c r="G29" s="140">
        <v>52</v>
      </c>
      <c r="H29" s="140">
        <v>4</v>
      </c>
      <c r="I29" s="140">
        <v>20</v>
      </c>
      <c r="J29" s="140">
        <v>78</v>
      </c>
      <c r="K29" s="140">
        <v>50</v>
      </c>
      <c r="L29" s="141">
        <f t="shared" si="0"/>
        <v>264</v>
      </c>
    </row>
    <row r="30" spans="1:12" x14ac:dyDescent="0.25">
      <c r="A30" s="142">
        <v>50504</v>
      </c>
      <c r="B30" s="143" t="s">
        <v>203</v>
      </c>
      <c r="C30" s="144">
        <v>3082</v>
      </c>
      <c r="D30" s="144">
        <v>3106</v>
      </c>
      <c r="E30" s="140">
        <v>3095</v>
      </c>
      <c r="F30" s="144">
        <v>3215</v>
      </c>
      <c r="G30" s="144">
        <v>4397</v>
      </c>
      <c r="H30" s="144">
        <v>4793</v>
      </c>
      <c r="I30" s="144">
        <v>5771</v>
      </c>
      <c r="J30" s="140">
        <v>5197</v>
      </c>
      <c r="K30" s="140">
        <v>5600</v>
      </c>
      <c r="L30" s="141">
        <f t="shared" si="0"/>
        <v>38256</v>
      </c>
    </row>
    <row r="31" spans="1:12" x14ac:dyDescent="0.25">
      <c r="A31" s="145"/>
      <c r="B31" s="146" t="s">
        <v>204</v>
      </c>
      <c r="C31" s="160">
        <f t="shared" ref="C31:L31" si="1">SUM(C4:C30)</f>
        <v>84708.329999999987</v>
      </c>
      <c r="D31" s="160">
        <f t="shared" si="1"/>
        <v>137787.83000000002</v>
      </c>
      <c r="E31" s="160">
        <f t="shared" si="1"/>
        <v>70749.359999999986</v>
      </c>
      <c r="F31" s="160">
        <f t="shared" si="1"/>
        <v>170476.96</v>
      </c>
      <c r="G31" s="160">
        <f t="shared" si="1"/>
        <v>134185.52000000002</v>
      </c>
      <c r="H31" s="160">
        <f t="shared" si="1"/>
        <v>99152.670000000013</v>
      </c>
      <c r="I31" s="160">
        <f t="shared" si="1"/>
        <v>78459.180000000022</v>
      </c>
      <c r="J31" s="160">
        <f t="shared" si="1"/>
        <v>215889.13999999998</v>
      </c>
      <c r="K31" s="160">
        <f t="shared" si="1"/>
        <v>111364.11</v>
      </c>
      <c r="L31" s="161">
        <f t="shared" si="1"/>
        <v>1102773.0999999999</v>
      </c>
    </row>
    <row r="32" spans="1:12" x14ac:dyDescent="0.25">
      <c r="A32" s="147"/>
      <c r="B32" s="148" t="s">
        <v>205</v>
      </c>
      <c r="C32" s="144">
        <f>C31</f>
        <v>84708.329999999987</v>
      </c>
      <c r="D32" s="144">
        <f t="shared" ref="D32:K32" si="2">D31</f>
        <v>137787.83000000002</v>
      </c>
      <c r="E32" s="144">
        <f t="shared" si="2"/>
        <v>70749.359999999986</v>
      </c>
      <c r="F32" s="144">
        <f t="shared" si="2"/>
        <v>170476.96</v>
      </c>
      <c r="G32" s="144">
        <f t="shared" si="2"/>
        <v>134185.52000000002</v>
      </c>
      <c r="H32" s="144">
        <f t="shared" si="2"/>
        <v>99152.670000000013</v>
      </c>
      <c r="I32" s="144">
        <f t="shared" si="2"/>
        <v>78459.180000000022</v>
      </c>
      <c r="J32" s="144">
        <f t="shared" si="2"/>
        <v>215889.13999999998</v>
      </c>
      <c r="K32" s="144">
        <f t="shared" si="2"/>
        <v>111364.11</v>
      </c>
      <c r="L32" s="141">
        <f t="shared" si="0"/>
        <v>1102773.1000000001</v>
      </c>
    </row>
    <row r="33" spans="1:12" x14ac:dyDescent="0.25">
      <c r="A33" s="149"/>
      <c r="B33" s="150" t="s">
        <v>206</v>
      </c>
      <c r="C33" s="144">
        <f>'[1]JANAR 2025'!$M$2</f>
        <v>35</v>
      </c>
      <c r="D33" s="144">
        <f>'[1]SHKURT 2025'!$M$2</f>
        <v>38</v>
      </c>
      <c r="E33" s="144">
        <f>'[1]MARS 2025'!$M$2</f>
        <v>33</v>
      </c>
      <c r="F33" s="144">
        <f>'[1]PRILL - 2025'!$M$2</f>
        <v>41</v>
      </c>
      <c r="G33" s="144">
        <f>'[1]MAJ - 2025'!$M$2</f>
        <v>34.5</v>
      </c>
      <c r="H33" s="144">
        <f>'[1]QERSHOR - 2025'!$M$2</f>
        <v>33</v>
      </c>
      <c r="I33" s="144">
        <f>'[1]KORRIK 2025'!$M$2</f>
        <v>34</v>
      </c>
      <c r="J33" s="140">
        <f>'[1]GUSHT 2025'!$M$2</f>
        <v>42.5</v>
      </c>
      <c r="K33" s="144">
        <f>'[1]SHTATOR 2025'!$M$2</f>
        <v>48.5</v>
      </c>
      <c r="L33" s="141">
        <f t="shared" si="0"/>
        <v>339.5</v>
      </c>
    </row>
    <row r="34" spans="1:12" x14ac:dyDescent="0.25">
      <c r="A34" s="149"/>
      <c r="B34" s="150" t="s">
        <v>207</v>
      </c>
      <c r="C34" s="144">
        <f>C31-C33</f>
        <v>84673.329999999987</v>
      </c>
      <c r="D34" s="144">
        <f t="shared" ref="D34:K34" si="3">D31-D33</f>
        <v>137749.83000000002</v>
      </c>
      <c r="E34" s="144">
        <f t="shared" si="3"/>
        <v>70716.359999999986</v>
      </c>
      <c r="F34" s="144">
        <f t="shared" si="3"/>
        <v>170435.96</v>
      </c>
      <c r="G34" s="144">
        <f>G31-G33</f>
        <v>134151.02000000002</v>
      </c>
      <c r="H34" s="144">
        <f t="shared" si="3"/>
        <v>99119.670000000013</v>
      </c>
      <c r="I34" s="144">
        <f t="shared" si="3"/>
        <v>78425.180000000022</v>
      </c>
      <c r="J34" s="144">
        <f t="shared" si="3"/>
        <v>215846.63999999998</v>
      </c>
      <c r="K34" s="144">
        <f t="shared" si="3"/>
        <v>111315.61</v>
      </c>
      <c r="L34" s="141">
        <f t="shared" si="0"/>
        <v>1102433.6000000001</v>
      </c>
    </row>
    <row r="35" spans="1:12" x14ac:dyDescent="0.25">
      <c r="A35" s="151"/>
      <c r="B35" s="152" t="s">
        <v>208</v>
      </c>
      <c r="C35" s="160">
        <f>C33+C34</f>
        <v>84708.329999999987</v>
      </c>
      <c r="D35" s="160">
        <f>D33+D34</f>
        <v>137787.83000000002</v>
      </c>
      <c r="E35" s="160">
        <f>E33+E34</f>
        <v>70749.359999999986</v>
      </c>
      <c r="F35" s="160">
        <f>F33+F34</f>
        <v>170476.96</v>
      </c>
      <c r="G35" s="160">
        <f t="shared" ref="G35:K35" si="4">G33+G34</f>
        <v>134185.52000000002</v>
      </c>
      <c r="H35" s="160">
        <f t="shared" si="4"/>
        <v>99152.670000000013</v>
      </c>
      <c r="I35" s="160">
        <f t="shared" si="4"/>
        <v>78459.180000000022</v>
      </c>
      <c r="J35" s="160">
        <f t="shared" si="4"/>
        <v>215889.13999999998</v>
      </c>
      <c r="K35" s="160">
        <f t="shared" si="4"/>
        <v>111364.11</v>
      </c>
      <c r="L35" s="161">
        <f>L33+L34</f>
        <v>1102773.1000000001</v>
      </c>
    </row>
    <row r="36" spans="1:12" x14ac:dyDescent="0.25">
      <c r="A36" s="151"/>
      <c r="B36" s="150" t="s">
        <v>209</v>
      </c>
      <c r="C36" s="153">
        <v>27040</v>
      </c>
      <c r="D36" s="153">
        <v>36392</v>
      </c>
      <c r="E36" s="153">
        <v>48501</v>
      </c>
      <c r="F36" s="154">
        <v>56982</v>
      </c>
      <c r="G36" s="154">
        <v>49842.5</v>
      </c>
      <c r="H36" s="154">
        <v>55842</v>
      </c>
      <c r="I36" s="144"/>
      <c r="J36" s="140"/>
      <c r="K36" s="144"/>
      <c r="L36" s="141">
        <f t="shared" si="0"/>
        <v>274599.5</v>
      </c>
    </row>
    <row r="37" spans="1:12" x14ac:dyDescent="0.25">
      <c r="A37" s="151"/>
      <c r="B37" s="150" t="s">
        <v>210</v>
      </c>
      <c r="C37" s="155">
        <v>2985</v>
      </c>
      <c r="D37" s="156">
        <v>1250</v>
      </c>
      <c r="E37" s="157">
        <v>1480</v>
      </c>
      <c r="F37" s="158">
        <v>2020</v>
      </c>
      <c r="G37" s="159">
        <v>1845</v>
      </c>
      <c r="H37" s="158">
        <v>1350</v>
      </c>
      <c r="I37" s="144"/>
      <c r="J37" s="140"/>
      <c r="K37" s="144"/>
      <c r="L37" s="141">
        <f t="shared" si="0"/>
        <v>10930</v>
      </c>
    </row>
    <row r="38" spans="1:12" x14ac:dyDescent="0.25">
      <c r="A38" s="151"/>
      <c r="B38" s="152" t="s">
        <v>211</v>
      </c>
      <c r="C38" s="160">
        <f>C31+C36+C37</f>
        <v>114733.32999999999</v>
      </c>
      <c r="D38" s="160">
        <f>D31+D36+D37</f>
        <v>175429.83000000002</v>
      </c>
      <c r="E38" s="160">
        <f t="shared" ref="E38:K38" si="5">E31+E36+E37</f>
        <v>120730.35999999999</v>
      </c>
      <c r="F38" s="160">
        <f t="shared" si="5"/>
        <v>229478.96</v>
      </c>
      <c r="G38" s="160">
        <f t="shared" si="5"/>
        <v>185873.02000000002</v>
      </c>
      <c r="H38" s="160">
        <f t="shared" si="5"/>
        <v>156344.67000000001</v>
      </c>
      <c r="I38" s="160">
        <f t="shared" si="5"/>
        <v>78459.180000000022</v>
      </c>
      <c r="J38" s="160">
        <f t="shared" si="5"/>
        <v>215889.13999999998</v>
      </c>
      <c r="K38" s="160">
        <f t="shared" si="5"/>
        <v>111364.11</v>
      </c>
      <c r="L38" s="161">
        <f>L31+L36+L37</f>
        <v>1388302.5999999999</v>
      </c>
    </row>
    <row r="39" spans="1:12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2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1:12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</sheetData>
  <pageMargins left="0.45" right="0.2" top="0.75" bottom="0.75" header="0.3" footer="0.3"/>
  <pageSetup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A2" sqref="A2"/>
    </sheetView>
  </sheetViews>
  <sheetFormatPr defaultRowHeight="15" x14ac:dyDescent="0.25"/>
  <cols>
    <col min="1" max="1" width="22.42578125" customWidth="1"/>
    <col min="2" max="2" width="13.42578125" customWidth="1"/>
    <col min="3" max="3" width="8.7109375" customWidth="1"/>
    <col min="4" max="4" width="12" customWidth="1"/>
    <col min="5" max="5" width="10" customWidth="1"/>
    <col min="6" max="6" width="10.7109375" customWidth="1"/>
    <col min="7" max="7" width="12" customWidth="1"/>
    <col min="8" max="8" width="10.1406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1" spans="1:14" x14ac:dyDescent="0.25">
      <c r="A1" s="13" t="s">
        <v>253</v>
      </c>
    </row>
    <row r="2" spans="1:14" ht="86.45" customHeight="1" x14ac:dyDescent="0.25">
      <c r="A2" s="38" t="s">
        <v>3</v>
      </c>
      <c r="B2" s="39" t="s">
        <v>216</v>
      </c>
      <c r="C2" s="39" t="s">
        <v>78</v>
      </c>
      <c r="D2" s="5" t="s">
        <v>226</v>
      </c>
      <c r="E2" s="5" t="s">
        <v>151</v>
      </c>
      <c r="F2" s="5" t="s">
        <v>225</v>
      </c>
      <c r="G2" s="5" t="s">
        <v>138</v>
      </c>
      <c r="H2" s="5" t="s">
        <v>254</v>
      </c>
      <c r="J2" s="23"/>
      <c r="K2" s="18"/>
      <c r="L2" s="26"/>
      <c r="M2" s="27"/>
      <c r="N2" s="18"/>
    </row>
    <row r="3" spans="1:14" ht="27" customHeight="1" x14ac:dyDescent="0.25">
      <c r="A3" s="40" t="s">
        <v>0</v>
      </c>
      <c r="B3" s="41">
        <v>14673149</v>
      </c>
      <c r="C3" s="42">
        <f>B3*100/B10</f>
        <v>86.178358919386014</v>
      </c>
      <c r="D3" s="41">
        <v>11350028.779999999</v>
      </c>
      <c r="E3" s="70">
        <f>D3*100/B3</f>
        <v>77.352371873276823</v>
      </c>
      <c r="F3" s="60">
        <f>D3*100/D10</f>
        <v>90.304621859186355</v>
      </c>
      <c r="G3" s="41">
        <v>10088791</v>
      </c>
      <c r="H3" s="70">
        <f t="shared" ref="H3:H10" si="0">(D3-G3)*100/G3</f>
        <v>12.501376825032844</v>
      </c>
      <c r="J3" s="23"/>
      <c r="K3" s="25"/>
      <c r="L3" s="26"/>
      <c r="M3" s="27"/>
      <c r="N3" s="18"/>
    </row>
    <row r="4" spans="1:14" ht="27.75" customHeight="1" x14ac:dyDescent="0.25">
      <c r="A4" s="40" t="s">
        <v>227</v>
      </c>
      <c r="B4" s="43">
        <v>1495504</v>
      </c>
      <c r="C4" s="42">
        <f>B4*100/B10</f>
        <v>8.7833961528897078</v>
      </c>
      <c r="D4" s="60">
        <v>773225.63</v>
      </c>
      <c r="E4" s="70">
        <f>D4*100/B4</f>
        <v>51.703347500240724</v>
      </c>
      <c r="F4" s="60">
        <f>D4*100/D10</f>
        <v>6.1520415042490439</v>
      </c>
      <c r="G4" s="60">
        <v>748558</v>
      </c>
      <c r="H4" s="70">
        <f t="shared" si="0"/>
        <v>3.2953531990841065</v>
      </c>
      <c r="J4" s="28"/>
      <c r="K4" s="18"/>
      <c r="L4" s="168"/>
      <c r="M4" s="29"/>
      <c r="N4" s="18"/>
    </row>
    <row r="5" spans="1:14" ht="27" customHeight="1" x14ac:dyDescent="0.25">
      <c r="A5" s="40" t="s">
        <v>1</v>
      </c>
      <c r="B5" s="44">
        <v>624854.99</v>
      </c>
      <c r="C5" s="42">
        <f>B5*100/B10</f>
        <v>3.6698991880195146</v>
      </c>
      <c r="D5" s="65">
        <v>383545.89</v>
      </c>
      <c r="E5" s="70">
        <f>D5*100/B5</f>
        <v>61.381583909572363</v>
      </c>
      <c r="F5" s="60">
        <f>D5*100/D10</f>
        <v>3.05161927193766</v>
      </c>
      <c r="G5" s="65">
        <v>575580.12</v>
      </c>
      <c r="H5" s="70">
        <f t="shared" si="0"/>
        <v>-33.363596713520963</v>
      </c>
      <c r="J5" s="28"/>
      <c r="K5" s="30"/>
      <c r="L5" s="168"/>
      <c r="M5" s="30"/>
      <c r="N5" s="21"/>
    </row>
    <row r="6" spans="1:14" ht="26.25" x14ac:dyDescent="0.25">
      <c r="A6" s="40" t="s">
        <v>93</v>
      </c>
      <c r="B6" s="44">
        <v>48572.59</v>
      </c>
      <c r="C6" s="42">
        <f>B6*100/B10</f>
        <v>0.28527660249781284</v>
      </c>
      <c r="D6" s="65">
        <v>11802</v>
      </c>
      <c r="E6" s="70">
        <f>D6*100/B6</f>
        <v>24.297654294325259</v>
      </c>
      <c r="F6" s="60">
        <f>D6*100/D10</f>
        <v>9.3900655922576209E-2</v>
      </c>
      <c r="G6" s="65">
        <v>27736.5</v>
      </c>
      <c r="H6" s="70">
        <f t="shared" si="0"/>
        <v>-57.449570061110812</v>
      </c>
      <c r="J6" s="28"/>
      <c r="K6" s="30"/>
      <c r="L6" s="168"/>
      <c r="M6" s="30"/>
      <c r="N6" s="21"/>
    </row>
    <row r="7" spans="1:14" ht="33" customHeight="1" x14ac:dyDescent="0.25">
      <c r="A7" s="40" t="s">
        <v>94</v>
      </c>
      <c r="B7" s="44">
        <v>18341.330000000002</v>
      </c>
      <c r="C7" s="42">
        <f>B7*100/B10</f>
        <v>0.10772232462158617</v>
      </c>
      <c r="D7" s="65"/>
      <c r="E7" s="70">
        <f t="shared" ref="E7:E8" si="1">D7*100/B7</f>
        <v>0</v>
      </c>
      <c r="F7" s="60"/>
      <c r="G7" s="65"/>
      <c r="H7" s="70" t="e">
        <f t="shared" si="0"/>
        <v>#DIV/0!</v>
      </c>
      <c r="J7" s="28"/>
      <c r="K7" s="30"/>
      <c r="L7" s="168"/>
      <c r="M7" s="30"/>
      <c r="N7" s="21"/>
    </row>
    <row r="8" spans="1:14" ht="26.25" x14ac:dyDescent="0.25">
      <c r="A8" s="40" t="s">
        <v>95</v>
      </c>
      <c r="B8" s="43">
        <v>162067.32</v>
      </c>
      <c r="C8" s="42">
        <f>B8*100/B10</f>
        <v>0.95185400707530377</v>
      </c>
      <c r="D8" s="65">
        <v>50000</v>
      </c>
      <c r="E8" s="70">
        <f t="shared" si="1"/>
        <v>30.851377069726333</v>
      </c>
      <c r="F8" s="60"/>
      <c r="G8" s="65"/>
      <c r="H8" s="70" t="e">
        <f t="shared" si="0"/>
        <v>#DIV/0!</v>
      </c>
    </row>
    <row r="9" spans="1:14" ht="28.5" customHeight="1" x14ac:dyDescent="0.25">
      <c r="A9" s="130" t="s">
        <v>228</v>
      </c>
      <c r="B9" s="43">
        <v>4000</v>
      </c>
      <c r="C9" s="42">
        <f>B9*100/B10</f>
        <v>2.3492805510088123E-2</v>
      </c>
      <c r="D9" s="65">
        <v>0</v>
      </c>
      <c r="E9" s="70">
        <f t="shared" ref="E9" si="2">D9*100/B9</f>
        <v>0</v>
      </c>
      <c r="F9" s="60"/>
      <c r="G9" s="65"/>
      <c r="H9" s="70" t="e">
        <f t="shared" si="0"/>
        <v>#DIV/0!</v>
      </c>
    </row>
    <row r="10" spans="1:14" x14ac:dyDescent="0.25">
      <c r="A10" s="45" t="s">
        <v>2</v>
      </c>
      <c r="B10" s="46">
        <f>SUM(B3:B9)</f>
        <v>17026489.229999997</v>
      </c>
      <c r="C10" s="47">
        <f>SUM(C3:C9)</f>
        <v>100.00000000000003</v>
      </c>
      <c r="D10" s="6">
        <f>SUM(D3:D9)</f>
        <v>12568602.300000001</v>
      </c>
      <c r="E10" s="99">
        <f>D10*100/B10</f>
        <v>73.817932341886561</v>
      </c>
      <c r="F10" s="100">
        <f>D10*100/D10</f>
        <v>100</v>
      </c>
      <c r="G10" s="6">
        <f>SUM(G3:G8)</f>
        <v>11440665.619999999</v>
      </c>
      <c r="H10" s="61">
        <f t="shared" si="0"/>
        <v>9.8590127311141664</v>
      </c>
    </row>
    <row r="11" spans="1:14" x14ac:dyDescent="0.25">
      <c r="A11" s="174" t="s">
        <v>230</v>
      </c>
      <c r="B11" s="174"/>
      <c r="C11" s="174"/>
      <c r="D11" s="174"/>
      <c r="E11" s="174"/>
      <c r="F11" s="174"/>
      <c r="G11" s="174"/>
      <c r="H11" s="174"/>
    </row>
    <row r="16" spans="1:14" ht="26.25" x14ac:dyDescent="0.25">
      <c r="A16" s="5" t="str">
        <f>D2</f>
        <v>Buxheti i shpenzuar janar-shtator 2025</v>
      </c>
      <c r="B16" s="4">
        <f>D10</f>
        <v>12568602.300000001</v>
      </c>
    </row>
    <row r="17" spans="1:8" ht="26.25" x14ac:dyDescent="0.25">
      <c r="A17" s="5" t="str">
        <f>G2</f>
        <v>Buxheti i shpenzuar janar-shtator 2024</v>
      </c>
      <c r="B17" s="4">
        <f>G10</f>
        <v>11440665.619999999</v>
      </c>
    </row>
    <row r="19" spans="1:8" s="15" customFormat="1" x14ac:dyDescent="0.25">
      <c r="A19"/>
      <c r="B19"/>
      <c r="C19"/>
      <c r="D19"/>
      <c r="E19"/>
      <c r="F19"/>
      <c r="G19"/>
      <c r="H19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x14ac:dyDescent="0.25">
      <c r="A21" s="173"/>
      <c r="B21" s="173"/>
      <c r="C21" s="173"/>
      <c r="D21" s="173"/>
      <c r="E21" s="173"/>
      <c r="F21" s="53"/>
      <c r="G21" s="53"/>
      <c r="H21" s="53"/>
    </row>
    <row r="25" spans="1:8" x14ac:dyDescent="0.25">
      <c r="A25" s="173" t="s">
        <v>231</v>
      </c>
      <c r="B25" s="173"/>
      <c r="C25" s="173"/>
      <c r="D25" s="173"/>
      <c r="E25" s="173"/>
    </row>
  </sheetData>
  <mergeCells count="4">
    <mergeCell ref="A21:E21"/>
    <mergeCell ref="L4:L7"/>
    <mergeCell ref="A11:H11"/>
    <mergeCell ref="A25:E25"/>
  </mergeCells>
  <pageMargins left="0.45" right="0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A2" sqref="A2"/>
    </sheetView>
  </sheetViews>
  <sheetFormatPr defaultRowHeight="15" x14ac:dyDescent="0.25"/>
  <cols>
    <col min="1" max="1" width="19.5703125" customWidth="1"/>
    <col min="2" max="2" width="12.85546875" customWidth="1"/>
    <col min="3" max="3" width="12.140625" customWidth="1"/>
    <col min="4" max="4" width="11.5703125" customWidth="1"/>
    <col min="5" max="5" width="10.5703125" customWidth="1"/>
    <col min="6" max="6" width="13.42578125" customWidth="1"/>
    <col min="7" max="7" width="10.42578125" customWidth="1"/>
  </cols>
  <sheetData>
    <row r="1" spans="1:7" x14ac:dyDescent="0.25">
      <c r="A1" s="175" t="s">
        <v>232</v>
      </c>
      <c r="B1" s="175"/>
      <c r="C1" s="175"/>
      <c r="D1" s="175"/>
      <c r="E1" s="175"/>
      <c r="F1" s="175"/>
      <c r="G1" s="175"/>
    </row>
    <row r="2" spans="1:7" ht="78" customHeight="1" x14ac:dyDescent="0.25">
      <c r="A2" s="7" t="s">
        <v>6</v>
      </c>
      <c r="B2" s="3" t="s">
        <v>235</v>
      </c>
      <c r="C2" s="3" t="s">
        <v>234</v>
      </c>
      <c r="D2" s="3" t="s">
        <v>4</v>
      </c>
      <c r="E2" s="3" t="s">
        <v>140</v>
      </c>
      <c r="F2" s="3" t="s">
        <v>139</v>
      </c>
      <c r="G2" s="3" t="s">
        <v>233</v>
      </c>
    </row>
    <row r="3" spans="1:7" x14ac:dyDescent="0.25">
      <c r="A3" s="49"/>
      <c r="B3" s="3"/>
      <c r="C3" s="3"/>
      <c r="D3" s="50"/>
      <c r="E3" s="49"/>
      <c r="F3" s="3"/>
      <c r="G3" s="3" t="s">
        <v>7</v>
      </c>
    </row>
    <row r="4" spans="1:7" x14ac:dyDescent="0.25">
      <c r="A4" s="8"/>
      <c r="B4" s="9"/>
      <c r="C4" s="9"/>
      <c r="D4" s="5"/>
      <c r="E4" s="179">
        <f>C5*100/C14</f>
        <v>53.388649826242016</v>
      </c>
      <c r="F4" s="9"/>
      <c r="G4" s="51"/>
    </row>
    <row r="5" spans="1:7" x14ac:dyDescent="0.25">
      <c r="A5" s="8" t="s">
        <v>8</v>
      </c>
      <c r="B5" s="71">
        <v>8892032</v>
      </c>
      <c r="C5" s="131">
        <v>6710207.0700000003</v>
      </c>
      <c r="D5" s="19">
        <f>C5*100/B5</f>
        <v>75.463145769156029</v>
      </c>
      <c r="E5" s="179"/>
      <c r="F5" s="98">
        <v>6125776.0099999998</v>
      </c>
      <c r="G5" s="19">
        <f>(C5-F5)*100/F5</f>
        <v>9.5405228504265942</v>
      </c>
    </row>
    <row r="6" spans="1:7" x14ac:dyDescent="0.25">
      <c r="A6" s="8"/>
      <c r="B6" s="72"/>
      <c r="C6" s="51"/>
      <c r="D6" s="48"/>
      <c r="E6" s="179">
        <f>C7*100/C14</f>
        <v>10.203668469961851</v>
      </c>
      <c r="F6" s="51"/>
      <c r="G6" s="51"/>
    </row>
    <row r="7" spans="1:7" x14ac:dyDescent="0.25">
      <c r="A7" s="8" t="s">
        <v>9</v>
      </c>
      <c r="B7" s="71">
        <f>1700000+90000+4000</f>
        <v>1794000</v>
      </c>
      <c r="C7" s="52">
        <v>1282458.51</v>
      </c>
      <c r="D7" s="19">
        <f t="shared" ref="D7:D13" si="0">C7*100/B7</f>
        <v>71.485981605351171</v>
      </c>
      <c r="E7" s="179"/>
      <c r="F7" s="52">
        <v>1302215.55</v>
      </c>
      <c r="G7" s="111">
        <f t="shared" ref="G7:G13" si="1">(C7-F7)*100/F7</f>
        <v>-1.5171866132300476</v>
      </c>
    </row>
    <row r="8" spans="1:7" x14ac:dyDescent="0.25">
      <c r="A8" s="8"/>
      <c r="B8" s="72"/>
      <c r="C8" s="51"/>
      <c r="D8" s="19"/>
      <c r="E8" s="179">
        <f>C9*100/C14</f>
        <v>2.9820650781511322</v>
      </c>
      <c r="F8" s="51"/>
      <c r="G8" s="111"/>
    </row>
    <row r="9" spans="1:7" x14ac:dyDescent="0.25">
      <c r="A9" s="8" t="s">
        <v>10</v>
      </c>
      <c r="B9" s="71">
        <f>370000+90000</f>
        <v>460000</v>
      </c>
      <c r="C9" s="4">
        <v>374803.9</v>
      </c>
      <c r="D9" s="19">
        <f t="shared" si="0"/>
        <v>81.479108695652172</v>
      </c>
      <c r="E9" s="179"/>
      <c r="F9" s="4">
        <v>212281.38</v>
      </c>
      <c r="G9" s="111">
        <f t="shared" si="1"/>
        <v>76.559950759694516</v>
      </c>
    </row>
    <row r="10" spans="1:7" x14ac:dyDescent="0.25">
      <c r="A10" s="9"/>
      <c r="B10" s="72"/>
      <c r="C10" s="51"/>
      <c r="D10" s="19"/>
      <c r="E10" s="179">
        <f>C11*100/C14</f>
        <v>4.1623182714596672</v>
      </c>
      <c r="F10" s="51"/>
      <c r="G10" s="111"/>
    </row>
    <row r="11" spans="1:7" ht="15.75" customHeight="1" x14ac:dyDescent="0.25">
      <c r="A11" s="10" t="s">
        <v>11</v>
      </c>
      <c r="B11" s="71">
        <f>800000+92746.95+33675.28</f>
        <v>926422.23</v>
      </c>
      <c r="C11" s="52">
        <v>523145.23</v>
      </c>
      <c r="D11" s="19">
        <f t="shared" si="0"/>
        <v>56.469416758274463</v>
      </c>
      <c r="E11" s="179"/>
      <c r="F11" s="52">
        <v>345238.05</v>
      </c>
      <c r="G11" s="111">
        <f t="shared" si="1"/>
        <v>51.531741648986838</v>
      </c>
    </row>
    <row r="12" spans="1:7" x14ac:dyDescent="0.25">
      <c r="A12" s="8"/>
      <c r="B12" s="72"/>
      <c r="C12" s="51"/>
      <c r="D12" s="19"/>
      <c r="E12" s="179">
        <f>C13*100/C14</f>
        <v>29.263298354185331</v>
      </c>
      <c r="F12" s="51"/>
      <c r="G12" s="111"/>
    </row>
    <row r="13" spans="1:7" x14ac:dyDescent="0.25">
      <c r="A13" s="8" t="s">
        <v>12</v>
      </c>
      <c r="B13" s="71">
        <f>4406621+352108.04+14897.31+18341.33+162067.32</f>
        <v>4954035</v>
      </c>
      <c r="C13" s="52">
        <v>3677987.59</v>
      </c>
      <c r="D13" s="19">
        <f t="shared" si="0"/>
        <v>74.242260904495026</v>
      </c>
      <c r="E13" s="179"/>
      <c r="F13" s="52">
        <v>3455154.97</v>
      </c>
      <c r="G13" s="111">
        <f t="shared" si="1"/>
        <v>6.4492800448831851</v>
      </c>
    </row>
    <row r="14" spans="1:7" ht="24.75" customHeight="1" x14ac:dyDescent="0.25">
      <c r="A14" s="7" t="s">
        <v>2</v>
      </c>
      <c r="B14" s="55">
        <f>SUM(B5:B13)</f>
        <v>17026489.23</v>
      </c>
      <c r="C14" s="6">
        <f>SUM(C5:C13)</f>
        <v>12568602.300000001</v>
      </c>
      <c r="D14" s="54">
        <f>C14*100/B14</f>
        <v>73.817932341886547</v>
      </c>
      <c r="E14" s="3">
        <v>100</v>
      </c>
      <c r="F14" s="55">
        <f>SUM(F4:F13)</f>
        <v>11440665.959999999</v>
      </c>
      <c r="G14" s="54">
        <f>(C14-F14)*100/F14</f>
        <v>9.8590094662636396</v>
      </c>
    </row>
    <row r="15" spans="1:7" x14ac:dyDescent="0.25">
      <c r="A15" s="177" t="s">
        <v>236</v>
      </c>
      <c r="B15" s="177"/>
      <c r="C15" s="177"/>
      <c r="D15" s="177"/>
      <c r="E15" s="177"/>
      <c r="F15" s="177"/>
      <c r="G15" s="177"/>
    </row>
    <row r="18" spans="1:7" ht="45" customHeight="1" x14ac:dyDescent="0.25">
      <c r="A18" s="178" t="s">
        <v>237</v>
      </c>
      <c r="B18" s="178"/>
      <c r="F18" s="1"/>
    </row>
    <row r="19" spans="1:7" x14ac:dyDescent="0.25">
      <c r="A19" s="7" t="s">
        <v>8</v>
      </c>
      <c r="B19" s="6">
        <f>C5</f>
        <v>6710207.0700000003</v>
      </c>
      <c r="F19" s="132"/>
    </row>
    <row r="20" spans="1:7" x14ac:dyDescent="0.25">
      <c r="A20" s="7" t="s">
        <v>9</v>
      </c>
      <c r="B20" s="11">
        <f>C7</f>
        <v>1282458.51</v>
      </c>
    </row>
    <row r="21" spans="1:7" x14ac:dyDescent="0.25">
      <c r="A21" s="7" t="s">
        <v>10</v>
      </c>
      <c r="B21" s="6">
        <f>C9</f>
        <v>374803.9</v>
      </c>
      <c r="F21" s="1"/>
    </row>
    <row r="22" spans="1:7" ht="26.25" x14ac:dyDescent="0.25">
      <c r="A22" s="12" t="s">
        <v>11</v>
      </c>
      <c r="B22" s="11">
        <f>C11</f>
        <v>523145.23</v>
      </c>
      <c r="F22" s="132"/>
    </row>
    <row r="23" spans="1:7" x14ac:dyDescent="0.25">
      <c r="A23" s="7" t="s">
        <v>12</v>
      </c>
      <c r="B23" s="11">
        <f>C13</f>
        <v>3677987.59</v>
      </c>
    </row>
    <row r="24" spans="1:7" x14ac:dyDescent="0.25">
      <c r="A24" s="13"/>
      <c r="B24" s="13"/>
    </row>
    <row r="25" spans="1:7" x14ac:dyDescent="0.25">
      <c r="A25" s="13"/>
      <c r="B25" s="14"/>
    </row>
    <row r="29" spans="1:7" ht="34.5" customHeight="1" x14ac:dyDescent="0.25">
      <c r="A29" s="176" t="s">
        <v>238</v>
      </c>
      <c r="B29" s="176"/>
      <c r="C29" s="176"/>
      <c r="D29" s="176"/>
      <c r="E29" s="53"/>
      <c r="F29" s="53"/>
      <c r="G29" s="53"/>
    </row>
  </sheetData>
  <mergeCells count="9">
    <mergeCell ref="A1:G1"/>
    <mergeCell ref="A29:D29"/>
    <mergeCell ref="A15:G15"/>
    <mergeCell ref="A18:B18"/>
    <mergeCell ref="E4:E5"/>
    <mergeCell ref="E6:E7"/>
    <mergeCell ref="E8:E9"/>
    <mergeCell ref="E10:E11"/>
    <mergeCell ref="E12:E13"/>
  </mergeCells>
  <pageMargins left="0.45" right="0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Normal="100" workbookViewId="0">
      <selection activeCell="A2" sqref="A2"/>
    </sheetView>
  </sheetViews>
  <sheetFormatPr defaultRowHeight="15" x14ac:dyDescent="0.25"/>
  <cols>
    <col min="1" max="1" width="5" customWidth="1"/>
    <col min="2" max="2" width="6.85546875" customWidth="1"/>
    <col min="3" max="3" width="29.5703125" customWidth="1"/>
    <col min="4" max="4" width="13.5703125" customWidth="1"/>
    <col min="5" max="5" width="12.7109375" customWidth="1"/>
    <col min="6" max="6" width="14.5703125" customWidth="1"/>
    <col min="7" max="7" width="14.85546875" customWidth="1"/>
  </cols>
  <sheetData>
    <row r="1" spans="1:6" x14ac:dyDescent="0.25">
      <c r="A1" s="180" t="s">
        <v>239</v>
      </c>
      <c r="B1" s="181"/>
      <c r="C1" s="181"/>
      <c r="D1" s="181"/>
      <c r="E1" s="181"/>
      <c r="F1" s="182"/>
    </row>
    <row r="2" spans="1:6" ht="26.25" customHeight="1" x14ac:dyDescent="0.25">
      <c r="A2" s="57" t="s">
        <v>13</v>
      </c>
      <c r="B2" s="56" t="s">
        <v>29</v>
      </c>
      <c r="C2" s="56" t="s">
        <v>6</v>
      </c>
      <c r="D2" s="63" t="s">
        <v>241</v>
      </c>
      <c r="E2" s="63" t="s">
        <v>240</v>
      </c>
      <c r="F2" s="64" t="s">
        <v>30</v>
      </c>
    </row>
    <row r="3" spans="1:6" x14ac:dyDescent="0.25">
      <c r="A3" s="79">
        <v>1</v>
      </c>
      <c r="B3" s="79">
        <v>11111</v>
      </c>
      <c r="C3" s="79" t="s">
        <v>31</v>
      </c>
      <c r="D3" s="163">
        <v>5219332.25</v>
      </c>
      <c r="E3" s="66">
        <v>4592906.2</v>
      </c>
      <c r="F3" s="80">
        <f>D3-E3</f>
        <v>626426.04999999981</v>
      </c>
    </row>
    <row r="4" spans="1:6" x14ac:dyDescent="0.25">
      <c r="A4" s="79">
        <v>2</v>
      </c>
      <c r="B4" s="79">
        <v>11121</v>
      </c>
      <c r="C4" s="79" t="s">
        <v>110</v>
      </c>
      <c r="D4" s="163">
        <v>353702.77</v>
      </c>
      <c r="E4" s="66">
        <v>333703.5</v>
      </c>
      <c r="F4" s="80">
        <f t="shared" ref="F4:F16" si="0">D4-E4</f>
        <v>19999.270000000019</v>
      </c>
    </row>
    <row r="5" spans="1:6" x14ac:dyDescent="0.25">
      <c r="A5" s="79">
        <v>3</v>
      </c>
      <c r="B5" s="79">
        <v>11131</v>
      </c>
      <c r="C5" s="79" t="s">
        <v>111</v>
      </c>
      <c r="D5" s="163">
        <v>318528.12</v>
      </c>
      <c r="E5" s="66">
        <v>283372.13</v>
      </c>
      <c r="F5" s="80">
        <f t="shared" si="0"/>
        <v>35155.989999999991</v>
      </c>
    </row>
    <row r="6" spans="1:6" x14ac:dyDescent="0.25">
      <c r="A6" s="79">
        <v>4</v>
      </c>
      <c r="B6" s="79">
        <v>11151</v>
      </c>
      <c r="C6" s="79" t="s">
        <v>112</v>
      </c>
      <c r="D6" s="163">
        <v>13929.68</v>
      </c>
      <c r="E6" s="66">
        <v>11556.84</v>
      </c>
      <c r="F6" s="80">
        <f t="shared" si="0"/>
        <v>2372.84</v>
      </c>
    </row>
    <row r="7" spans="1:6" x14ac:dyDescent="0.25">
      <c r="A7" s="79">
        <v>5</v>
      </c>
      <c r="B7" s="81">
        <v>11152</v>
      </c>
      <c r="C7" s="81" t="s">
        <v>116</v>
      </c>
      <c r="D7" s="163">
        <v>5610.1</v>
      </c>
      <c r="E7" s="66">
        <v>4852.46</v>
      </c>
      <c r="F7" s="80">
        <f t="shared" si="0"/>
        <v>757.64000000000033</v>
      </c>
    </row>
    <row r="8" spans="1:6" x14ac:dyDescent="0.25">
      <c r="A8" s="79">
        <v>6</v>
      </c>
      <c r="B8" s="79">
        <v>11211</v>
      </c>
      <c r="C8" s="79" t="s">
        <v>113</v>
      </c>
      <c r="D8" s="163">
        <v>288521.49</v>
      </c>
      <c r="E8" s="66">
        <v>250596.34</v>
      </c>
      <c r="F8" s="80">
        <f t="shared" si="0"/>
        <v>37925.149999999994</v>
      </c>
    </row>
    <row r="9" spans="1:6" x14ac:dyDescent="0.25">
      <c r="A9" s="79">
        <v>7</v>
      </c>
      <c r="B9" s="79">
        <v>11311</v>
      </c>
      <c r="C9" s="79" t="s">
        <v>114</v>
      </c>
      <c r="D9" s="163">
        <v>318528.12</v>
      </c>
      <c r="E9" s="66">
        <v>283372.13</v>
      </c>
      <c r="F9" s="80">
        <f t="shared" si="0"/>
        <v>35155.989999999991</v>
      </c>
    </row>
    <row r="10" spans="1:6" x14ac:dyDescent="0.25">
      <c r="A10" s="79">
        <v>8</v>
      </c>
      <c r="B10" s="79">
        <v>11400</v>
      </c>
      <c r="C10" s="79" t="s">
        <v>32</v>
      </c>
      <c r="D10" s="163">
        <v>27154.25</v>
      </c>
      <c r="E10" s="66">
        <v>0</v>
      </c>
      <c r="F10" s="80">
        <f t="shared" si="0"/>
        <v>27154.25</v>
      </c>
    </row>
    <row r="11" spans="1:6" x14ac:dyDescent="0.25">
      <c r="A11" s="79">
        <v>9</v>
      </c>
      <c r="B11" s="79">
        <v>11411</v>
      </c>
      <c r="C11" s="82" t="s">
        <v>117</v>
      </c>
      <c r="D11" s="163">
        <v>2877.12</v>
      </c>
      <c r="E11" s="66">
        <v>28668.44</v>
      </c>
      <c r="F11" s="80">
        <f t="shared" si="0"/>
        <v>-25791.32</v>
      </c>
    </row>
    <row r="12" spans="1:6" x14ac:dyDescent="0.25">
      <c r="A12" s="79">
        <v>10</v>
      </c>
      <c r="B12" s="83">
        <v>11416</v>
      </c>
      <c r="C12" s="79" t="s">
        <v>118</v>
      </c>
      <c r="D12" s="163">
        <v>4443.99</v>
      </c>
      <c r="E12" s="84">
        <v>1249.6300000000001</v>
      </c>
      <c r="F12" s="80">
        <f t="shared" si="0"/>
        <v>3194.3599999999997</v>
      </c>
    </row>
    <row r="13" spans="1:6" x14ac:dyDescent="0.25">
      <c r="A13" s="79">
        <v>11</v>
      </c>
      <c r="B13" s="83">
        <v>11418</v>
      </c>
      <c r="C13" s="79" t="s">
        <v>126</v>
      </c>
      <c r="D13" s="163">
        <v>154360.57</v>
      </c>
      <c r="E13" s="84">
        <v>844.46</v>
      </c>
      <c r="F13" s="80">
        <f t="shared" si="0"/>
        <v>153516.11000000002</v>
      </c>
    </row>
    <row r="14" spans="1:6" x14ac:dyDescent="0.25">
      <c r="A14" s="79">
        <v>12</v>
      </c>
      <c r="B14" s="83">
        <v>11431</v>
      </c>
      <c r="C14" s="79" t="s">
        <v>119</v>
      </c>
      <c r="D14" s="163"/>
      <c r="E14" s="84">
        <v>172954.9</v>
      </c>
      <c r="F14" s="80">
        <f t="shared" si="0"/>
        <v>-172954.9</v>
      </c>
    </row>
    <row r="15" spans="1:6" x14ac:dyDescent="0.25">
      <c r="A15" s="79">
        <v>13</v>
      </c>
      <c r="B15" s="79">
        <v>11611</v>
      </c>
      <c r="C15" s="79" t="s">
        <v>115</v>
      </c>
      <c r="D15" s="163">
        <v>3218.61</v>
      </c>
      <c r="E15" s="66">
        <v>4666.7</v>
      </c>
      <c r="F15" s="80">
        <f t="shared" si="0"/>
        <v>-1448.0899999999997</v>
      </c>
    </row>
    <row r="16" spans="1:6" x14ac:dyDescent="0.25">
      <c r="A16" s="79">
        <v>14</v>
      </c>
      <c r="B16" s="79">
        <v>11900</v>
      </c>
      <c r="C16" s="79" t="s">
        <v>33</v>
      </c>
      <c r="D16" s="66">
        <v>0</v>
      </c>
      <c r="E16" s="66">
        <v>157032.28</v>
      </c>
      <c r="F16" s="80">
        <f t="shared" si="0"/>
        <v>-157032.28</v>
      </c>
    </row>
    <row r="17" spans="1:6" ht="15" customHeight="1" x14ac:dyDescent="0.25">
      <c r="A17" s="85"/>
      <c r="B17" s="85" t="s">
        <v>34</v>
      </c>
      <c r="C17" s="85" t="s">
        <v>244</v>
      </c>
      <c r="D17" s="86">
        <f>SUM(D3:D16)</f>
        <v>6710207.0700000003</v>
      </c>
      <c r="E17" s="86">
        <f>SUM(E3:E16)</f>
        <v>6125776.0100000007</v>
      </c>
      <c r="F17" s="86">
        <f>SUM(F3:F16)</f>
        <v>584431.05999999982</v>
      </c>
    </row>
    <row r="18" spans="1:6" ht="15" customHeight="1" x14ac:dyDescent="0.25">
      <c r="A18" s="87">
        <v>15</v>
      </c>
      <c r="B18" s="87">
        <v>13130</v>
      </c>
      <c r="C18" s="87" t="s">
        <v>35</v>
      </c>
      <c r="D18" s="66">
        <v>0</v>
      </c>
      <c r="E18" s="66">
        <v>0</v>
      </c>
      <c r="F18" s="80">
        <f t="shared" ref="F18:F72" si="1">D18-E18</f>
        <v>0</v>
      </c>
    </row>
    <row r="19" spans="1:6" ht="15" customHeight="1" x14ac:dyDescent="0.25">
      <c r="A19" s="87">
        <v>16</v>
      </c>
      <c r="B19" s="73">
        <v>13140</v>
      </c>
      <c r="C19" s="74" t="s">
        <v>127</v>
      </c>
      <c r="D19" s="66">
        <v>310</v>
      </c>
      <c r="E19" s="66">
        <v>2819.16</v>
      </c>
      <c r="F19" s="80">
        <f t="shared" si="1"/>
        <v>-2509.16</v>
      </c>
    </row>
    <row r="20" spans="1:6" ht="15" customHeight="1" x14ac:dyDescent="0.25">
      <c r="A20" s="87">
        <v>17</v>
      </c>
      <c r="B20" s="73">
        <v>13141</v>
      </c>
      <c r="C20" s="74" t="s">
        <v>121</v>
      </c>
      <c r="D20" s="66">
        <v>594</v>
      </c>
      <c r="E20" s="66">
        <v>1218</v>
      </c>
      <c r="F20" s="80">
        <f t="shared" si="1"/>
        <v>-624</v>
      </c>
    </row>
    <row r="21" spans="1:6" ht="15" customHeight="1" x14ac:dyDescent="0.25">
      <c r="A21" s="87">
        <v>18</v>
      </c>
      <c r="B21" s="73">
        <v>13142</v>
      </c>
      <c r="C21" s="74" t="s">
        <v>128</v>
      </c>
      <c r="D21" s="66">
        <v>0</v>
      </c>
      <c r="E21" s="66">
        <v>1168.71</v>
      </c>
      <c r="F21" s="80">
        <f t="shared" si="1"/>
        <v>-1168.71</v>
      </c>
    </row>
    <row r="22" spans="1:6" ht="15" customHeight="1" x14ac:dyDescent="0.25">
      <c r="A22" s="87">
        <v>19</v>
      </c>
      <c r="B22" s="73">
        <v>13143</v>
      </c>
      <c r="C22" s="74" t="s">
        <v>129</v>
      </c>
      <c r="D22" s="66">
        <v>2319.8000000000002</v>
      </c>
      <c r="E22" s="66">
        <v>17571.36</v>
      </c>
      <c r="F22" s="80">
        <f t="shared" si="1"/>
        <v>-15251.560000000001</v>
      </c>
    </row>
    <row r="23" spans="1:6" ht="15" customHeight="1" x14ac:dyDescent="0.25">
      <c r="A23" s="87">
        <v>20</v>
      </c>
      <c r="B23" s="87">
        <v>13310</v>
      </c>
      <c r="C23" s="87" t="s">
        <v>36</v>
      </c>
      <c r="D23" s="66">
        <v>2744.99</v>
      </c>
      <c r="E23" s="66">
        <v>2832.87</v>
      </c>
      <c r="F23" s="80">
        <f t="shared" si="1"/>
        <v>-87.880000000000109</v>
      </c>
    </row>
    <row r="24" spans="1:6" ht="15" customHeight="1" x14ac:dyDescent="0.25">
      <c r="A24" s="87">
        <v>21</v>
      </c>
      <c r="B24" s="87">
        <v>13320</v>
      </c>
      <c r="C24" s="87" t="s">
        <v>37</v>
      </c>
      <c r="D24" s="66">
        <v>10989.81</v>
      </c>
      <c r="E24" s="66">
        <v>8992.85</v>
      </c>
      <c r="F24" s="80">
        <f t="shared" si="1"/>
        <v>1996.9599999999991</v>
      </c>
    </row>
    <row r="25" spans="1:6" ht="15" customHeight="1" x14ac:dyDescent="0.25">
      <c r="A25" s="87">
        <v>22</v>
      </c>
      <c r="B25" s="87">
        <v>13330</v>
      </c>
      <c r="C25" s="87" t="s">
        <v>38</v>
      </c>
      <c r="D25" s="66">
        <v>7946.04</v>
      </c>
      <c r="E25" s="66">
        <v>7563.18</v>
      </c>
      <c r="F25" s="80">
        <f t="shared" si="1"/>
        <v>382.85999999999967</v>
      </c>
    </row>
    <row r="26" spans="1:6" ht="21" customHeight="1" x14ac:dyDescent="0.25">
      <c r="A26" s="87">
        <v>23</v>
      </c>
      <c r="B26" s="87">
        <v>13410</v>
      </c>
      <c r="C26" s="133" t="s">
        <v>242</v>
      </c>
      <c r="D26" s="66">
        <v>450</v>
      </c>
      <c r="E26" s="66">
        <v>0</v>
      </c>
      <c r="F26" s="80">
        <f t="shared" si="1"/>
        <v>450</v>
      </c>
    </row>
    <row r="27" spans="1:6" ht="15" customHeight="1" x14ac:dyDescent="0.25">
      <c r="A27" s="87">
        <v>24</v>
      </c>
      <c r="B27" s="87">
        <v>13430</v>
      </c>
      <c r="C27" s="87" t="s">
        <v>91</v>
      </c>
      <c r="D27" s="66">
        <v>110790.2</v>
      </c>
      <c r="E27" s="66">
        <v>129229.3</v>
      </c>
      <c r="F27" s="80">
        <f t="shared" si="1"/>
        <v>-18439.100000000006</v>
      </c>
    </row>
    <row r="28" spans="1:6" ht="15" customHeight="1" x14ac:dyDescent="0.25">
      <c r="A28" s="87">
        <v>25</v>
      </c>
      <c r="B28" s="87">
        <v>13440</v>
      </c>
      <c r="C28" s="87" t="s">
        <v>147</v>
      </c>
      <c r="D28" s="66">
        <v>0</v>
      </c>
      <c r="E28" s="66">
        <v>20249.28</v>
      </c>
      <c r="F28" s="80">
        <f t="shared" si="1"/>
        <v>-20249.28</v>
      </c>
    </row>
    <row r="29" spans="1:6" ht="15" customHeight="1" x14ac:dyDescent="0.25">
      <c r="A29" s="87">
        <v>26</v>
      </c>
      <c r="B29" s="87">
        <v>13445</v>
      </c>
      <c r="C29" s="87" t="s">
        <v>98</v>
      </c>
      <c r="D29" s="66">
        <v>69401.88</v>
      </c>
      <c r="E29" s="66">
        <v>44840.07</v>
      </c>
      <c r="F29" s="80">
        <f t="shared" si="1"/>
        <v>24561.810000000005</v>
      </c>
    </row>
    <row r="30" spans="1:6" ht="15" customHeight="1" x14ac:dyDescent="0.25">
      <c r="A30" s="87">
        <v>27</v>
      </c>
      <c r="B30" s="87">
        <v>13450</v>
      </c>
      <c r="C30" s="87" t="s">
        <v>39</v>
      </c>
      <c r="D30" s="66">
        <v>7620.24</v>
      </c>
      <c r="E30" s="66">
        <v>12058.42</v>
      </c>
      <c r="F30" s="80">
        <f t="shared" si="1"/>
        <v>-4438.18</v>
      </c>
    </row>
    <row r="31" spans="1:6" ht="15" customHeight="1" x14ac:dyDescent="0.25">
      <c r="A31" s="87">
        <v>28</v>
      </c>
      <c r="B31" s="87">
        <v>13460</v>
      </c>
      <c r="C31" s="87" t="s">
        <v>40</v>
      </c>
      <c r="D31" s="66">
        <v>67510.86</v>
      </c>
      <c r="E31" s="66">
        <v>88384.69</v>
      </c>
      <c r="F31" s="80">
        <f t="shared" si="1"/>
        <v>-20873.830000000002</v>
      </c>
    </row>
    <row r="32" spans="1:6" ht="15" customHeight="1" x14ac:dyDescent="0.25">
      <c r="A32" s="87">
        <v>29</v>
      </c>
      <c r="B32" s="87">
        <v>13470</v>
      </c>
      <c r="C32" s="87" t="s">
        <v>41</v>
      </c>
      <c r="D32" s="66">
        <v>15929.26</v>
      </c>
      <c r="E32" s="66">
        <v>23557.96</v>
      </c>
      <c r="F32" s="80">
        <f t="shared" si="1"/>
        <v>-7628.6999999999989</v>
      </c>
    </row>
    <row r="33" spans="1:6" ht="15" customHeight="1" x14ac:dyDescent="0.25">
      <c r="A33" s="87">
        <v>30</v>
      </c>
      <c r="B33" s="87">
        <v>13475</v>
      </c>
      <c r="C33" s="87" t="s">
        <v>99</v>
      </c>
      <c r="D33" s="66">
        <v>27565.5</v>
      </c>
      <c r="E33" s="66">
        <v>29187</v>
      </c>
      <c r="F33" s="80">
        <f t="shared" si="1"/>
        <v>-1621.5</v>
      </c>
    </row>
    <row r="34" spans="1:6" ht="15" customHeight="1" x14ac:dyDescent="0.25">
      <c r="A34" s="87">
        <v>31</v>
      </c>
      <c r="B34" s="87">
        <v>13480</v>
      </c>
      <c r="C34" s="87" t="s">
        <v>42</v>
      </c>
      <c r="D34" s="66">
        <v>5774.4</v>
      </c>
      <c r="E34" s="66">
        <v>5774.4</v>
      </c>
      <c r="F34" s="80">
        <f t="shared" si="1"/>
        <v>0</v>
      </c>
    </row>
    <row r="35" spans="1:6" ht="15" customHeight="1" x14ac:dyDescent="0.25">
      <c r="A35" s="87">
        <v>32</v>
      </c>
      <c r="B35" s="87">
        <v>13501</v>
      </c>
      <c r="C35" s="87" t="s">
        <v>43</v>
      </c>
      <c r="D35" s="66">
        <v>7194.3</v>
      </c>
      <c r="E35" s="66">
        <v>136520</v>
      </c>
      <c r="F35" s="80">
        <f t="shared" si="1"/>
        <v>-129325.7</v>
      </c>
    </row>
    <row r="36" spans="1:6" ht="15" customHeight="1" x14ac:dyDescent="0.25">
      <c r="A36" s="87">
        <v>33</v>
      </c>
      <c r="B36" s="87">
        <v>13503</v>
      </c>
      <c r="C36" s="87" t="s">
        <v>100</v>
      </c>
      <c r="D36" s="66">
        <v>0</v>
      </c>
      <c r="E36" s="66">
        <v>18885</v>
      </c>
      <c r="F36" s="80">
        <f t="shared" si="1"/>
        <v>-18885</v>
      </c>
    </row>
    <row r="37" spans="1:6" ht="15" customHeight="1" x14ac:dyDescent="0.25">
      <c r="A37" s="87">
        <v>34</v>
      </c>
      <c r="B37" s="87">
        <v>13504</v>
      </c>
      <c r="C37" s="87" t="s">
        <v>130</v>
      </c>
      <c r="D37" s="66">
        <v>0</v>
      </c>
      <c r="E37" s="66">
        <v>11011.38</v>
      </c>
      <c r="F37" s="80">
        <f t="shared" si="1"/>
        <v>-11011.38</v>
      </c>
    </row>
    <row r="38" spans="1:6" ht="15" customHeight="1" x14ac:dyDescent="0.25">
      <c r="A38" s="87">
        <v>35</v>
      </c>
      <c r="B38" s="75">
        <v>13508</v>
      </c>
      <c r="C38" s="76" t="s">
        <v>148</v>
      </c>
      <c r="D38" s="66">
        <v>0</v>
      </c>
      <c r="E38" s="66">
        <v>2998</v>
      </c>
      <c r="F38" s="80">
        <f t="shared" si="1"/>
        <v>-2998</v>
      </c>
    </row>
    <row r="39" spans="1:6" ht="15" customHeight="1" x14ac:dyDescent="0.25">
      <c r="A39" s="87">
        <v>36</v>
      </c>
      <c r="B39" s="87">
        <v>13509</v>
      </c>
      <c r="C39" s="87" t="s">
        <v>44</v>
      </c>
      <c r="D39" s="66">
        <v>0</v>
      </c>
      <c r="E39" s="66">
        <v>3100</v>
      </c>
      <c r="F39" s="80">
        <f t="shared" si="1"/>
        <v>-3100</v>
      </c>
    </row>
    <row r="40" spans="1:6" ht="15" customHeight="1" x14ac:dyDescent="0.25">
      <c r="A40" s="87">
        <v>37</v>
      </c>
      <c r="B40" s="77">
        <v>13510</v>
      </c>
      <c r="C40" s="74" t="s">
        <v>141</v>
      </c>
      <c r="D40" s="66">
        <v>0</v>
      </c>
      <c r="E40" s="66">
        <v>0</v>
      </c>
      <c r="F40" s="80">
        <f t="shared" si="1"/>
        <v>0</v>
      </c>
    </row>
    <row r="41" spans="1:6" ht="15" customHeight="1" x14ac:dyDescent="0.25">
      <c r="A41" s="87">
        <v>38</v>
      </c>
      <c r="B41" s="87">
        <v>13511</v>
      </c>
      <c r="C41" s="87" t="s">
        <v>131</v>
      </c>
      <c r="D41" s="66">
        <v>25682.400000000001</v>
      </c>
      <c r="E41" s="66">
        <v>17153.8</v>
      </c>
      <c r="F41" s="80">
        <f t="shared" si="1"/>
        <v>8528.6000000000022</v>
      </c>
    </row>
    <row r="42" spans="1:6" ht="15" customHeight="1" x14ac:dyDescent="0.25">
      <c r="A42" s="87">
        <v>39</v>
      </c>
      <c r="B42" s="87">
        <v>13512</v>
      </c>
      <c r="C42" s="87" t="s">
        <v>243</v>
      </c>
      <c r="D42" s="66">
        <v>1996.5</v>
      </c>
      <c r="E42" s="66">
        <v>0</v>
      </c>
      <c r="F42" s="80">
        <f t="shared" si="1"/>
        <v>1996.5</v>
      </c>
    </row>
    <row r="43" spans="1:6" ht="15" customHeight="1" x14ac:dyDescent="0.25">
      <c r="A43" s="87">
        <v>40</v>
      </c>
      <c r="B43" s="87">
        <v>13610</v>
      </c>
      <c r="C43" s="87" t="s">
        <v>45</v>
      </c>
      <c r="D43" s="66">
        <v>22277.119999999999</v>
      </c>
      <c r="E43" s="66">
        <v>25438.55</v>
      </c>
      <c r="F43" s="80">
        <f t="shared" si="1"/>
        <v>-3161.4300000000003</v>
      </c>
    </row>
    <row r="44" spans="1:6" ht="15" customHeight="1" x14ac:dyDescent="0.25">
      <c r="A44" s="87">
        <v>41</v>
      </c>
      <c r="B44" s="87">
        <v>13611</v>
      </c>
      <c r="C44" s="87" t="s">
        <v>101</v>
      </c>
      <c r="D44" s="66">
        <v>9079.5</v>
      </c>
      <c r="E44" s="66">
        <v>2105.21</v>
      </c>
      <c r="F44" s="80">
        <f t="shared" si="1"/>
        <v>6974.29</v>
      </c>
    </row>
    <row r="45" spans="1:6" ht="15" customHeight="1" x14ac:dyDescent="0.25">
      <c r="A45" s="87">
        <v>42</v>
      </c>
      <c r="B45" s="87">
        <v>13620</v>
      </c>
      <c r="C45" s="87" t="s">
        <v>46</v>
      </c>
      <c r="D45" s="66">
        <v>41359.449999999997</v>
      </c>
      <c r="E45" s="66">
        <v>24140.09</v>
      </c>
      <c r="F45" s="80">
        <f t="shared" si="1"/>
        <v>17219.359999999997</v>
      </c>
    </row>
    <row r="46" spans="1:6" ht="15" customHeight="1" x14ac:dyDescent="0.25">
      <c r="A46" s="87">
        <v>43</v>
      </c>
      <c r="B46" s="87">
        <v>13630</v>
      </c>
      <c r="C46" s="87" t="s">
        <v>47</v>
      </c>
      <c r="D46" s="66">
        <v>73292.73</v>
      </c>
      <c r="E46" s="66">
        <v>78472.990000000005</v>
      </c>
      <c r="F46" s="80">
        <f t="shared" si="1"/>
        <v>-5180.2600000000093</v>
      </c>
    </row>
    <row r="47" spans="1:6" ht="15" customHeight="1" x14ac:dyDescent="0.25">
      <c r="A47" s="87">
        <v>44</v>
      </c>
      <c r="B47" s="87">
        <v>13640</v>
      </c>
      <c r="C47" s="87" t="s">
        <v>48</v>
      </c>
      <c r="D47" s="66">
        <v>12916.14</v>
      </c>
      <c r="E47" s="66">
        <v>11521.15</v>
      </c>
      <c r="F47" s="80">
        <f t="shared" si="1"/>
        <v>1394.9899999999998</v>
      </c>
    </row>
    <row r="48" spans="1:6" ht="15" customHeight="1" x14ac:dyDescent="0.25">
      <c r="A48" s="87">
        <v>45</v>
      </c>
      <c r="B48" s="87">
        <v>13720</v>
      </c>
      <c r="C48" s="87" t="s">
        <v>49</v>
      </c>
      <c r="D48" s="66">
        <v>10661.72</v>
      </c>
      <c r="E48" s="66">
        <v>3994.09</v>
      </c>
      <c r="F48" s="80">
        <f t="shared" si="1"/>
        <v>6667.6299999999992</v>
      </c>
    </row>
    <row r="49" spans="1:6" ht="15" customHeight="1" x14ac:dyDescent="0.25">
      <c r="A49" s="87">
        <v>46</v>
      </c>
      <c r="B49" s="87">
        <v>13760</v>
      </c>
      <c r="C49" s="87" t="s">
        <v>50</v>
      </c>
      <c r="D49" s="66">
        <v>48755.6</v>
      </c>
      <c r="E49" s="66">
        <v>42117</v>
      </c>
      <c r="F49" s="80">
        <f t="shared" si="1"/>
        <v>6638.5999999999985</v>
      </c>
    </row>
    <row r="50" spans="1:6" ht="15" customHeight="1" x14ac:dyDescent="0.25">
      <c r="A50" s="87">
        <v>47</v>
      </c>
      <c r="B50" s="87">
        <v>13780</v>
      </c>
      <c r="C50" s="87" t="s">
        <v>51</v>
      </c>
      <c r="D50" s="66">
        <v>34568.83</v>
      </c>
      <c r="E50" s="66">
        <v>49181.79</v>
      </c>
      <c r="F50" s="80">
        <f t="shared" si="1"/>
        <v>-14612.96</v>
      </c>
    </row>
    <row r="51" spans="1:6" ht="15" customHeight="1" x14ac:dyDescent="0.25">
      <c r="A51" s="87">
        <v>48</v>
      </c>
      <c r="B51" s="78">
        <v>13810</v>
      </c>
      <c r="C51" s="74" t="s">
        <v>122</v>
      </c>
      <c r="D51" s="66">
        <v>500</v>
      </c>
      <c r="E51" s="66">
        <v>500</v>
      </c>
      <c r="F51" s="80">
        <f t="shared" si="1"/>
        <v>0</v>
      </c>
    </row>
    <row r="52" spans="1:6" ht="15" customHeight="1" x14ac:dyDescent="0.25">
      <c r="A52" s="87">
        <v>49</v>
      </c>
      <c r="B52" s="87">
        <v>13820</v>
      </c>
      <c r="C52" s="87" t="s">
        <v>92</v>
      </c>
      <c r="D52" s="66">
        <v>513.79999999999995</v>
      </c>
      <c r="E52" s="66">
        <v>0</v>
      </c>
      <c r="F52" s="80">
        <f t="shared" si="1"/>
        <v>513.79999999999995</v>
      </c>
    </row>
    <row r="53" spans="1:6" ht="15" customHeight="1" x14ac:dyDescent="0.25">
      <c r="A53" s="87">
        <v>50</v>
      </c>
      <c r="B53" s="87">
        <v>13950</v>
      </c>
      <c r="C53" s="87" t="s">
        <v>52</v>
      </c>
      <c r="D53" s="66">
        <v>2340</v>
      </c>
      <c r="E53" s="66">
        <v>1855</v>
      </c>
      <c r="F53" s="80">
        <f t="shared" si="1"/>
        <v>485</v>
      </c>
    </row>
    <row r="54" spans="1:6" ht="15" customHeight="1" x14ac:dyDescent="0.25">
      <c r="A54" s="87">
        <v>51</v>
      </c>
      <c r="B54" s="87">
        <v>13951</v>
      </c>
      <c r="C54" s="87" t="s">
        <v>52</v>
      </c>
      <c r="D54" s="66">
        <v>5245.74</v>
      </c>
      <c r="E54" s="66">
        <v>5571.24</v>
      </c>
      <c r="F54" s="80">
        <f t="shared" si="1"/>
        <v>-325.5</v>
      </c>
    </row>
    <row r="55" spans="1:6" ht="15" customHeight="1" x14ac:dyDescent="0.25">
      <c r="A55" s="87">
        <v>52</v>
      </c>
      <c r="B55" s="87">
        <v>13952</v>
      </c>
      <c r="C55" s="87" t="s">
        <v>246</v>
      </c>
      <c r="D55" s="66">
        <v>30</v>
      </c>
      <c r="E55" s="66">
        <v>0</v>
      </c>
      <c r="F55" s="80">
        <f t="shared" si="1"/>
        <v>30</v>
      </c>
    </row>
    <row r="56" spans="1:6" ht="15" customHeight="1" x14ac:dyDescent="0.25">
      <c r="A56" s="87">
        <v>53</v>
      </c>
      <c r="B56" s="87">
        <v>13954</v>
      </c>
      <c r="C56" s="87" t="s">
        <v>102</v>
      </c>
      <c r="D56" s="66">
        <v>670</v>
      </c>
      <c r="E56" s="66">
        <v>460</v>
      </c>
      <c r="F56" s="80">
        <f t="shared" si="1"/>
        <v>210</v>
      </c>
    </row>
    <row r="57" spans="1:6" ht="15" customHeight="1" x14ac:dyDescent="0.25">
      <c r="A57" s="87">
        <v>54</v>
      </c>
      <c r="B57" s="87">
        <v>14010</v>
      </c>
      <c r="C57" s="87" t="s">
        <v>53</v>
      </c>
      <c r="D57" s="66">
        <v>26249.55</v>
      </c>
      <c r="E57" s="66">
        <v>27138.94</v>
      </c>
      <c r="F57" s="80">
        <f t="shared" si="1"/>
        <v>-889.38999999999942</v>
      </c>
    </row>
    <row r="58" spans="1:6" x14ac:dyDescent="0.25">
      <c r="A58" s="87">
        <v>55</v>
      </c>
      <c r="B58" s="87">
        <v>14022</v>
      </c>
      <c r="C58" s="87" t="s">
        <v>103</v>
      </c>
      <c r="D58" s="66">
        <v>75045.919999999998</v>
      </c>
      <c r="E58" s="66">
        <v>50298.559999999998</v>
      </c>
      <c r="F58" s="80">
        <f t="shared" si="1"/>
        <v>24747.360000000001</v>
      </c>
    </row>
    <row r="59" spans="1:6" x14ac:dyDescent="0.25">
      <c r="A59" s="87">
        <v>56</v>
      </c>
      <c r="B59" s="87">
        <v>14023</v>
      </c>
      <c r="C59" s="87" t="s">
        <v>54</v>
      </c>
      <c r="D59" s="66">
        <v>106662.37</v>
      </c>
      <c r="E59" s="66">
        <v>89684.1</v>
      </c>
      <c r="F59" s="80">
        <f t="shared" si="1"/>
        <v>16978.26999999999</v>
      </c>
    </row>
    <row r="60" spans="1:6" x14ac:dyDescent="0.25">
      <c r="A60" s="87">
        <v>57</v>
      </c>
      <c r="B60" s="87">
        <v>14024</v>
      </c>
      <c r="C60" s="87" t="s">
        <v>55</v>
      </c>
      <c r="D60" s="66">
        <v>52946.12</v>
      </c>
      <c r="E60" s="66">
        <v>38546.9</v>
      </c>
      <c r="F60" s="80">
        <f t="shared" si="1"/>
        <v>14399.220000000001</v>
      </c>
    </row>
    <row r="61" spans="1:6" x14ac:dyDescent="0.25">
      <c r="A61" s="87">
        <v>58</v>
      </c>
      <c r="B61" s="87">
        <v>14026</v>
      </c>
      <c r="C61" s="87" t="s">
        <v>248</v>
      </c>
      <c r="D61" s="66">
        <v>7755.7</v>
      </c>
      <c r="E61" s="66">
        <v>0</v>
      </c>
      <c r="F61" s="80">
        <f t="shared" si="1"/>
        <v>7755.7</v>
      </c>
    </row>
    <row r="62" spans="1:6" x14ac:dyDescent="0.25">
      <c r="A62" s="87">
        <v>59</v>
      </c>
      <c r="B62" s="87">
        <v>14027</v>
      </c>
      <c r="C62" s="87" t="s">
        <v>247</v>
      </c>
      <c r="D62" s="66">
        <v>899.5</v>
      </c>
      <c r="E62" s="66">
        <v>0</v>
      </c>
      <c r="F62" s="80">
        <f t="shared" si="1"/>
        <v>899.5</v>
      </c>
    </row>
    <row r="63" spans="1:6" x14ac:dyDescent="0.25">
      <c r="A63" s="87">
        <v>60</v>
      </c>
      <c r="B63" s="87">
        <v>14030</v>
      </c>
      <c r="C63" s="87" t="s">
        <v>132</v>
      </c>
      <c r="D63" s="66">
        <v>0</v>
      </c>
      <c r="E63" s="66">
        <v>15184.5</v>
      </c>
      <c r="F63" s="80">
        <f t="shared" si="1"/>
        <v>-15184.5</v>
      </c>
    </row>
    <row r="64" spans="1:6" x14ac:dyDescent="0.25">
      <c r="A64" s="87">
        <v>61</v>
      </c>
      <c r="B64" s="87">
        <v>14032</v>
      </c>
      <c r="C64" s="87" t="s">
        <v>56</v>
      </c>
      <c r="D64" s="66">
        <v>261754.48</v>
      </c>
      <c r="E64" s="66">
        <v>219143.71</v>
      </c>
      <c r="F64" s="80">
        <f t="shared" si="1"/>
        <v>42610.770000000019</v>
      </c>
    </row>
    <row r="65" spans="1:6" x14ac:dyDescent="0.25">
      <c r="A65" s="87">
        <v>62</v>
      </c>
      <c r="B65" s="87">
        <v>14040</v>
      </c>
      <c r="C65" s="87" t="s">
        <v>57</v>
      </c>
      <c r="D65" s="66">
        <v>5657.86</v>
      </c>
      <c r="E65" s="66">
        <v>2469.5</v>
      </c>
      <c r="F65" s="80">
        <f t="shared" si="1"/>
        <v>3188.3599999999997</v>
      </c>
    </row>
    <row r="66" spans="1:6" x14ac:dyDescent="0.25">
      <c r="A66" s="87">
        <v>63</v>
      </c>
      <c r="B66" s="87">
        <v>14050</v>
      </c>
      <c r="C66" s="87" t="s">
        <v>58</v>
      </c>
      <c r="D66" s="66">
        <v>63751.41</v>
      </c>
      <c r="E66" s="66">
        <v>17486.8</v>
      </c>
      <c r="F66" s="80">
        <f t="shared" si="1"/>
        <v>46264.61</v>
      </c>
    </row>
    <row r="67" spans="1:6" x14ac:dyDescent="0.25">
      <c r="A67" s="87">
        <v>64</v>
      </c>
      <c r="B67" s="87">
        <v>14060</v>
      </c>
      <c r="C67" s="87" t="s">
        <v>104</v>
      </c>
      <c r="D67" s="66">
        <v>1078.97</v>
      </c>
      <c r="E67" s="66">
        <v>4691</v>
      </c>
      <c r="F67" s="80">
        <f t="shared" si="1"/>
        <v>-3612.0299999999997</v>
      </c>
    </row>
    <row r="68" spans="1:6" x14ac:dyDescent="0.25">
      <c r="A68" s="87">
        <v>65</v>
      </c>
      <c r="B68" s="87">
        <v>14210</v>
      </c>
      <c r="C68" s="87" t="s">
        <v>59</v>
      </c>
      <c r="D68" s="66">
        <v>0</v>
      </c>
      <c r="E68" s="66">
        <v>1150</v>
      </c>
      <c r="F68" s="80">
        <f t="shared" si="1"/>
        <v>-1150</v>
      </c>
    </row>
    <row r="69" spans="1:6" x14ac:dyDescent="0.25">
      <c r="A69" s="87">
        <v>66</v>
      </c>
      <c r="B69" s="88">
        <v>14230</v>
      </c>
      <c r="C69" s="89" t="s">
        <v>60</v>
      </c>
      <c r="D69" s="67">
        <v>2997.26</v>
      </c>
      <c r="E69" s="67">
        <v>3354.3</v>
      </c>
      <c r="F69" s="80">
        <f t="shared" si="1"/>
        <v>-357.03999999999996</v>
      </c>
    </row>
    <row r="70" spans="1:6" x14ac:dyDescent="0.25">
      <c r="A70" s="87">
        <v>67</v>
      </c>
      <c r="B70" s="87">
        <v>14310</v>
      </c>
      <c r="C70" s="87" t="s">
        <v>105</v>
      </c>
      <c r="D70" s="66">
        <v>3326.24</v>
      </c>
      <c r="E70" s="66">
        <v>2594.6999999999998</v>
      </c>
      <c r="F70" s="80">
        <f t="shared" ref="F70:F71" si="2">D70-E70</f>
        <v>731.54</v>
      </c>
    </row>
    <row r="71" spans="1:6" x14ac:dyDescent="0.25">
      <c r="A71" s="87">
        <v>68</v>
      </c>
      <c r="B71" s="88">
        <v>14410</v>
      </c>
      <c r="C71" s="89" t="s">
        <v>61</v>
      </c>
      <c r="D71" s="67">
        <v>46902.32</v>
      </c>
      <c r="E71" s="67">
        <v>0</v>
      </c>
      <c r="F71" s="80">
        <f t="shared" si="2"/>
        <v>46902.32</v>
      </c>
    </row>
    <row r="72" spans="1:6" x14ac:dyDescent="0.25">
      <c r="A72" s="87">
        <v>69</v>
      </c>
      <c r="B72" s="87">
        <v>14415</v>
      </c>
      <c r="C72" s="87" t="s">
        <v>245</v>
      </c>
      <c r="D72" s="66">
        <v>400</v>
      </c>
      <c r="E72" s="66">
        <v>0</v>
      </c>
      <c r="F72" s="80">
        <f t="shared" si="1"/>
        <v>400</v>
      </c>
    </row>
    <row r="73" spans="1:6" x14ac:dyDescent="0.25">
      <c r="A73" s="85"/>
      <c r="B73" s="85" t="s">
        <v>62</v>
      </c>
      <c r="C73" s="85" t="s">
        <v>63</v>
      </c>
      <c r="D73" s="86">
        <f>SUM(D18:D72)</f>
        <v>1282458.5100000002</v>
      </c>
      <c r="E73" s="86">
        <f>SUM(E18:E72)</f>
        <v>1302215.55</v>
      </c>
      <c r="F73" s="86">
        <f>SUM(F18:F72)</f>
        <v>-19757.039999999986</v>
      </c>
    </row>
    <row r="74" spans="1:6" x14ac:dyDescent="0.25">
      <c r="A74" s="87">
        <v>70</v>
      </c>
      <c r="B74" s="87">
        <v>13210</v>
      </c>
      <c r="C74" s="87" t="s">
        <v>64</v>
      </c>
      <c r="D74" s="66">
        <v>240840.06</v>
      </c>
      <c r="E74" s="66">
        <v>147129.54999999999</v>
      </c>
      <c r="F74" s="80">
        <f t="shared" ref="F74:F78" si="3">D74-E74</f>
        <v>93710.510000000009</v>
      </c>
    </row>
    <row r="75" spans="1:6" x14ac:dyDescent="0.25">
      <c r="A75" s="87">
        <v>71</v>
      </c>
      <c r="B75" s="87">
        <v>13220</v>
      </c>
      <c r="C75" s="89" t="s">
        <v>65</v>
      </c>
      <c r="D75" s="66">
        <v>19331.580000000002</v>
      </c>
      <c r="E75" s="66">
        <v>14546.14</v>
      </c>
      <c r="F75" s="80">
        <f t="shared" si="3"/>
        <v>4785.4400000000023</v>
      </c>
    </row>
    <row r="76" spans="1:6" x14ac:dyDescent="0.25">
      <c r="A76" s="87">
        <v>72</v>
      </c>
      <c r="B76" s="87">
        <v>13230</v>
      </c>
      <c r="C76" s="87" t="s">
        <v>66</v>
      </c>
      <c r="D76" s="66">
        <v>62422.14</v>
      </c>
      <c r="E76" s="66">
        <v>45522.59</v>
      </c>
      <c r="F76" s="80">
        <f t="shared" si="3"/>
        <v>16899.550000000003</v>
      </c>
    </row>
    <row r="77" spans="1:6" x14ac:dyDescent="0.25">
      <c r="A77" s="87">
        <v>73</v>
      </c>
      <c r="B77" s="88">
        <v>13250</v>
      </c>
      <c r="C77" s="89" t="s">
        <v>67</v>
      </c>
      <c r="D77" s="66">
        <v>2210.12</v>
      </c>
      <c r="E77" s="66">
        <v>2791.22</v>
      </c>
      <c r="F77" s="80">
        <f t="shared" si="3"/>
        <v>-581.09999999999991</v>
      </c>
    </row>
    <row r="78" spans="1:6" x14ac:dyDescent="0.25">
      <c r="A78" s="87">
        <v>74</v>
      </c>
      <c r="B78" s="88">
        <v>13260</v>
      </c>
      <c r="C78" s="89" t="s">
        <v>213</v>
      </c>
      <c r="D78" s="66">
        <v>50000</v>
      </c>
      <c r="E78" s="66">
        <v>2291.88</v>
      </c>
      <c r="F78" s="80">
        <f t="shared" si="3"/>
        <v>47708.12</v>
      </c>
    </row>
    <row r="79" spans="1:6" x14ac:dyDescent="0.25">
      <c r="A79" s="91"/>
      <c r="B79" s="91" t="s">
        <v>68</v>
      </c>
      <c r="C79" s="91" t="s">
        <v>69</v>
      </c>
      <c r="D79" s="105">
        <f>SUM(D74:D78)</f>
        <v>374803.9</v>
      </c>
      <c r="E79" s="105">
        <f>SUM(E74:E78)</f>
        <v>212281.38</v>
      </c>
      <c r="F79" s="105">
        <f>SUM(F74:F77)</f>
        <v>114814.40000000001</v>
      </c>
    </row>
    <row r="80" spans="1:6" x14ac:dyDescent="0.25">
      <c r="A80" s="79">
        <v>75</v>
      </c>
      <c r="B80" s="79">
        <v>21110</v>
      </c>
      <c r="C80" s="79" t="s">
        <v>123</v>
      </c>
      <c r="D80" s="66">
        <v>0</v>
      </c>
      <c r="E80" s="66">
        <v>1700</v>
      </c>
      <c r="F80" s="80">
        <f t="shared" ref="F80:F83" si="4">D80-E80</f>
        <v>-1700</v>
      </c>
    </row>
    <row r="81" spans="1:6" x14ac:dyDescent="0.25">
      <c r="A81" s="79">
        <v>76</v>
      </c>
      <c r="B81" s="79">
        <v>21200</v>
      </c>
      <c r="C81" s="79" t="s">
        <v>70</v>
      </c>
      <c r="D81" s="66">
        <v>142933.73000000001</v>
      </c>
      <c r="E81" s="66">
        <v>87933.62</v>
      </c>
      <c r="F81" s="80">
        <f t="shared" si="4"/>
        <v>55000.110000000015</v>
      </c>
    </row>
    <row r="82" spans="1:6" x14ac:dyDescent="0.25">
      <c r="A82" s="79">
        <v>77</v>
      </c>
      <c r="B82" s="79">
        <v>22202</v>
      </c>
      <c r="C82" s="79" t="s">
        <v>106</v>
      </c>
      <c r="D82" s="66">
        <v>267264.55</v>
      </c>
      <c r="E82" s="66">
        <v>255604.43</v>
      </c>
      <c r="F82" s="80">
        <f t="shared" si="4"/>
        <v>11660.119999999995</v>
      </c>
    </row>
    <row r="83" spans="1:6" x14ac:dyDescent="0.25">
      <c r="A83" s="79">
        <v>78</v>
      </c>
      <c r="B83" s="79">
        <v>22300</v>
      </c>
      <c r="C83" s="79" t="s">
        <v>249</v>
      </c>
      <c r="D83" s="66">
        <v>112946.95</v>
      </c>
      <c r="E83" s="66">
        <v>0</v>
      </c>
      <c r="F83" s="80">
        <f t="shared" si="4"/>
        <v>112946.95</v>
      </c>
    </row>
    <row r="84" spans="1:6" x14ac:dyDescent="0.25">
      <c r="A84" s="85"/>
      <c r="B84" s="85" t="s">
        <v>71</v>
      </c>
      <c r="C84" s="85" t="s">
        <v>72</v>
      </c>
      <c r="D84" s="86">
        <f>SUM(D80:D83)</f>
        <v>523145.23000000004</v>
      </c>
      <c r="E84" s="86">
        <f>SUM(E80:E83)</f>
        <v>345238.05</v>
      </c>
      <c r="F84" s="86">
        <f>SUM(F80:F82)</f>
        <v>64960.23000000001</v>
      </c>
    </row>
    <row r="85" spans="1:6" x14ac:dyDescent="0.25">
      <c r="A85" s="92">
        <v>79</v>
      </c>
      <c r="B85" s="92">
        <v>31110</v>
      </c>
      <c r="C85" s="79" t="s">
        <v>133</v>
      </c>
      <c r="D85" s="68">
        <v>321545.2</v>
      </c>
      <c r="E85" s="68">
        <v>250000</v>
      </c>
      <c r="F85" s="80">
        <f t="shared" ref="F85:F104" si="5">D85-E85</f>
        <v>71545.200000000012</v>
      </c>
    </row>
    <row r="86" spans="1:6" x14ac:dyDescent="0.25">
      <c r="A86" s="92">
        <v>80</v>
      </c>
      <c r="B86" s="92">
        <v>31121</v>
      </c>
      <c r="C86" s="79" t="s">
        <v>73</v>
      </c>
      <c r="D86" s="68">
        <v>23791.16</v>
      </c>
      <c r="E86" s="68">
        <v>73859.539999999994</v>
      </c>
      <c r="F86" s="80">
        <f t="shared" si="5"/>
        <v>-50068.37999999999</v>
      </c>
    </row>
    <row r="87" spans="1:6" x14ac:dyDescent="0.25">
      <c r="A87" s="92">
        <v>81</v>
      </c>
      <c r="B87" s="92">
        <v>31122</v>
      </c>
      <c r="C87" s="79" t="s">
        <v>149</v>
      </c>
      <c r="D87" s="68">
        <v>7645</v>
      </c>
      <c r="E87" s="68">
        <v>9890</v>
      </c>
      <c r="F87" s="80">
        <f t="shared" si="5"/>
        <v>-2245</v>
      </c>
    </row>
    <row r="88" spans="1:6" x14ac:dyDescent="0.25">
      <c r="A88" s="92">
        <v>82</v>
      </c>
      <c r="B88" s="77">
        <v>31123</v>
      </c>
      <c r="C88" s="74" t="s">
        <v>142</v>
      </c>
      <c r="D88" s="68">
        <v>48913.83</v>
      </c>
      <c r="E88" s="68">
        <v>0</v>
      </c>
      <c r="F88" s="80">
        <f t="shared" si="5"/>
        <v>48913.83</v>
      </c>
    </row>
    <row r="89" spans="1:6" x14ac:dyDescent="0.25">
      <c r="A89" s="92">
        <v>83</v>
      </c>
      <c r="B89" s="77">
        <v>31124</v>
      </c>
      <c r="C89" s="76" t="s">
        <v>143</v>
      </c>
      <c r="D89" s="68">
        <v>33438.81</v>
      </c>
      <c r="E89" s="68">
        <v>0</v>
      </c>
      <c r="F89" s="80">
        <f t="shared" si="5"/>
        <v>33438.81</v>
      </c>
    </row>
    <row r="90" spans="1:6" x14ac:dyDescent="0.25">
      <c r="A90" s="92">
        <v>84</v>
      </c>
      <c r="B90" s="77">
        <v>31125</v>
      </c>
      <c r="C90" s="76" t="s">
        <v>150</v>
      </c>
      <c r="D90" s="68">
        <v>0</v>
      </c>
      <c r="E90" s="68">
        <v>30000</v>
      </c>
      <c r="F90" s="80">
        <f t="shared" si="5"/>
        <v>-30000</v>
      </c>
    </row>
    <row r="91" spans="1:6" x14ac:dyDescent="0.25">
      <c r="A91" s="92">
        <v>85</v>
      </c>
      <c r="B91" s="77">
        <v>31126</v>
      </c>
      <c r="C91" s="76" t="s">
        <v>250</v>
      </c>
      <c r="D91" s="68">
        <v>123000</v>
      </c>
      <c r="E91" s="68">
        <v>0</v>
      </c>
      <c r="F91" s="80">
        <f t="shared" si="5"/>
        <v>123000</v>
      </c>
    </row>
    <row r="92" spans="1:6" x14ac:dyDescent="0.25">
      <c r="A92" s="92">
        <v>86</v>
      </c>
      <c r="B92" s="134">
        <v>31129</v>
      </c>
      <c r="C92" s="135" t="s">
        <v>144</v>
      </c>
      <c r="D92" s="68">
        <v>5760</v>
      </c>
      <c r="E92" s="68">
        <v>0</v>
      </c>
      <c r="F92" s="80">
        <f t="shared" si="5"/>
        <v>5760</v>
      </c>
    </row>
    <row r="93" spans="1:6" x14ac:dyDescent="0.25">
      <c r="A93" s="92">
        <v>87</v>
      </c>
      <c r="B93" s="79">
        <v>31230</v>
      </c>
      <c r="C93" s="79" t="s">
        <v>74</v>
      </c>
      <c r="D93" s="66">
        <v>1570157.22</v>
      </c>
      <c r="E93" s="66">
        <v>1731459.03</v>
      </c>
      <c r="F93" s="80">
        <f t="shared" si="5"/>
        <v>-161301.81000000006</v>
      </c>
    </row>
    <row r="94" spans="1:6" x14ac:dyDescent="0.25">
      <c r="A94" s="92">
        <v>88</v>
      </c>
      <c r="B94" s="79">
        <v>31240</v>
      </c>
      <c r="C94" s="79" t="s">
        <v>107</v>
      </c>
      <c r="D94" s="66">
        <v>285059.75</v>
      </c>
      <c r="E94" s="66">
        <v>75854.09</v>
      </c>
      <c r="F94" s="80">
        <f t="shared" si="5"/>
        <v>209205.66</v>
      </c>
    </row>
    <row r="95" spans="1:6" x14ac:dyDescent="0.25">
      <c r="A95" s="92">
        <v>89</v>
      </c>
      <c r="B95" s="79">
        <v>31250</v>
      </c>
      <c r="C95" s="79" t="s">
        <v>251</v>
      </c>
      <c r="D95" s="66">
        <v>183979.59</v>
      </c>
      <c r="E95" s="66">
        <v>211753</v>
      </c>
      <c r="F95" s="80">
        <f t="shared" si="5"/>
        <v>-27773.410000000003</v>
      </c>
    </row>
    <row r="96" spans="1:6" x14ac:dyDescent="0.25">
      <c r="A96" s="92">
        <v>90</v>
      </c>
      <c r="B96" s="90">
        <v>31260</v>
      </c>
      <c r="C96" s="93" t="s">
        <v>108</v>
      </c>
      <c r="D96" s="67">
        <v>90986.26</v>
      </c>
      <c r="E96" s="67">
        <v>400869</v>
      </c>
      <c r="F96" s="80">
        <f t="shared" si="5"/>
        <v>-309882.74</v>
      </c>
    </row>
    <row r="97" spans="1:6" x14ac:dyDescent="0.25">
      <c r="A97" s="92">
        <v>91</v>
      </c>
      <c r="B97" s="90">
        <v>31510</v>
      </c>
      <c r="C97" s="93" t="s">
        <v>124</v>
      </c>
      <c r="D97" s="67">
        <v>242604.99</v>
      </c>
      <c r="E97" s="67">
        <v>70000</v>
      </c>
      <c r="F97" s="80">
        <f t="shared" si="5"/>
        <v>172604.99</v>
      </c>
    </row>
    <row r="98" spans="1:6" x14ac:dyDescent="0.25">
      <c r="A98" s="92">
        <v>92</v>
      </c>
      <c r="B98" s="77">
        <v>31660</v>
      </c>
      <c r="C98" s="74" t="s">
        <v>145</v>
      </c>
      <c r="D98" s="67">
        <v>0</v>
      </c>
      <c r="E98" s="67">
        <v>39850</v>
      </c>
      <c r="F98" s="80">
        <f t="shared" si="5"/>
        <v>-39850</v>
      </c>
    </row>
    <row r="99" spans="1:6" x14ac:dyDescent="0.25">
      <c r="A99" s="92">
        <v>93</v>
      </c>
      <c r="B99" s="77">
        <v>31690</v>
      </c>
      <c r="C99" s="74" t="s">
        <v>146</v>
      </c>
      <c r="D99" s="67">
        <v>62068.15</v>
      </c>
      <c r="E99" s="67">
        <v>35025</v>
      </c>
      <c r="F99" s="80">
        <f t="shared" si="5"/>
        <v>27043.15</v>
      </c>
    </row>
    <row r="100" spans="1:6" x14ac:dyDescent="0.25">
      <c r="A100" s="92">
        <v>94</v>
      </c>
      <c r="B100" s="134">
        <v>31703</v>
      </c>
      <c r="C100" s="136" t="s">
        <v>252</v>
      </c>
      <c r="D100" s="67">
        <v>59760.63</v>
      </c>
      <c r="E100" s="67">
        <v>0</v>
      </c>
      <c r="F100" s="80">
        <f t="shared" si="5"/>
        <v>59760.63</v>
      </c>
    </row>
    <row r="101" spans="1:6" x14ac:dyDescent="0.25">
      <c r="A101" s="92">
        <v>95</v>
      </c>
      <c r="B101" s="90">
        <v>32110</v>
      </c>
      <c r="C101" s="93" t="s">
        <v>109</v>
      </c>
      <c r="D101" s="67">
        <v>26900</v>
      </c>
      <c r="E101" s="67">
        <v>300000</v>
      </c>
      <c r="F101" s="80">
        <f t="shared" si="5"/>
        <v>-273100</v>
      </c>
    </row>
    <row r="102" spans="1:6" x14ac:dyDescent="0.25">
      <c r="A102" s="92">
        <v>96</v>
      </c>
      <c r="B102" s="90">
        <v>32111</v>
      </c>
      <c r="C102" s="93" t="s">
        <v>134</v>
      </c>
      <c r="D102" s="67">
        <v>140000</v>
      </c>
      <c r="E102" s="67">
        <v>11542.64</v>
      </c>
      <c r="F102" s="80">
        <f t="shared" si="5"/>
        <v>128457.36</v>
      </c>
    </row>
    <row r="103" spans="1:6" x14ac:dyDescent="0.25">
      <c r="A103" s="92">
        <v>97</v>
      </c>
      <c r="B103" s="90">
        <v>32120</v>
      </c>
      <c r="C103" s="93" t="s">
        <v>125</v>
      </c>
      <c r="D103" s="67">
        <v>53066</v>
      </c>
      <c r="E103" s="67">
        <v>62557.99</v>
      </c>
      <c r="F103" s="80">
        <f t="shared" si="5"/>
        <v>-9491.989999999998</v>
      </c>
    </row>
    <row r="104" spans="1:6" x14ac:dyDescent="0.25">
      <c r="A104" s="92">
        <v>98</v>
      </c>
      <c r="B104" s="90">
        <v>34000</v>
      </c>
      <c r="C104" s="93" t="s">
        <v>135</v>
      </c>
      <c r="D104" s="67">
        <v>399311</v>
      </c>
      <c r="E104" s="67">
        <v>152494.68</v>
      </c>
      <c r="F104" s="80">
        <f t="shared" si="5"/>
        <v>246816.32</v>
      </c>
    </row>
    <row r="105" spans="1:6" x14ac:dyDescent="0.25">
      <c r="A105" s="85"/>
      <c r="B105" s="85" t="s">
        <v>75</v>
      </c>
      <c r="C105" s="85" t="s">
        <v>76</v>
      </c>
      <c r="D105" s="86">
        <f>SUM(D85:D104)</f>
        <v>3677987.5899999994</v>
      </c>
      <c r="E105" s="86">
        <f>SUM(E85:E104)</f>
        <v>3455154.9700000007</v>
      </c>
      <c r="F105" s="86">
        <f>SUM(F85:F104)</f>
        <v>222832.61999999997</v>
      </c>
    </row>
    <row r="106" spans="1:6" x14ac:dyDescent="0.25">
      <c r="A106" s="94" t="s">
        <v>77</v>
      </c>
      <c r="B106" s="95"/>
      <c r="C106" s="96"/>
      <c r="D106" s="97">
        <f>D17+D73+D79+D84+D105</f>
        <v>12568602.300000001</v>
      </c>
      <c r="E106" s="97">
        <f>E17+E73+E79+E84+E105</f>
        <v>11440665.960000001</v>
      </c>
      <c r="F106" s="97">
        <f>F17+F73+F79+F84+F105</f>
        <v>967281.26999999979</v>
      </c>
    </row>
  </sheetData>
  <mergeCells count="1">
    <mergeCell ref="A1:F1"/>
  </mergeCells>
  <pageMargins left="0.45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Tabela 2. Buxheti janar-shtator</vt:lpstr>
      <vt:lpstr>Tab.3.Te hyrat vetanake </vt:lpstr>
      <vt:lpstr>Tab.3.1 THvetanake sipas muajve</vt:lpstr>
      <vt:lpstr>Tab.4. Shpenzimet buxhetore</vt:lpstr>
      <vt:lpstr>Tab.4.1. Shpen.janar-shtator</vt:lpstr>
      <vt:lpstr>5.Shp.sipas kodeve ekonomike</vt:lpstr>
      <vt:lpstr>'5.Shp.sipas kodeve ekonomike'!Print_Area</vt:lpstr>
      <vt:lpstr>'Tab.4. Shpenzimet buxhetore'!Print_Area</vt:lpstr>
      <vt:lpstr>'Tab.4.1. Shpen.janar-shtator'!Print_Area</vt:lpstr>
      <vt:lpstr>'Tabela 2. Buxheti janar-shtator'!Print_Area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Samije Gjergjaj</cp:lastModifiedBy>
  <cp:lastPrinted>2025-10-06T10:10:25Z</cp:lastPrinted>
  <dcterms:created xsi:type="dcterms:W3CDTF">2023-04-01T12:46:53Z</dcterms:created>
  <dcterms:modified xsi:type="dcterms:W3CDTF">2025-10-10T11:21:17Z</dcterms:modified>
</cp:coreProperties>
</file>