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lihate.behramaj\Desktop\DOKUMENTET 2025\RAPORTE\RAPORTE FINANCIARE\"/>
    </mc:Choice>
  </mc:AlternateContent>
  <xr:revisionPtr revIDLastSave="0" documentId="13_ncr:1_{D21CD1B6-494F-4A4A-8EF9-B8577B733CE4}" xr6:coauthVersionLast="36" xr6:coauthVersionMax="47" xr10:uidLastSave="{00000000-0000-0000-0000-000000000000}"/>
  <bookViews>
    <workbookView xWindow="-105" yWindow="-105" windowWidth="23250" windowHeight="12450" xr2:uid="{00000000-000D-0000-FFFF-FFFF00000000}"/>
  </bookViews>
  <sheets>
    <sheet name="Tabela1.Buxheti Janar-Mars 2025" sheetId="4" r:id="rId1"/>
    <sheet name="Tab.2.Te hyrat vetanake " sheetId="6" r:id="rId2"/>
    <sheet name="Tab.3. THV sipas muajve" sheetId="7" r:id="rId3"/>
    <sheet name="Tab.4. Shpenzimet buxhetore" sheetId="8" r:id="rId4"/>
    <sheet name="Tab.4.1 Shpen.Janar-Mars " sheetId="9" r:id="rId5"/>
    <sheet name="5.Shp.sipas kodeve ekonomike" sheetId="5" r:id="rId6"/>
  </sheets>
  <definedNames>
    <definedName name="_xlnm.Print_Area" localSheetId="5">'5.Shp.sipas kodeve ekonomike'!$A$1:$F$81</definedName>
    <definedName name="_xlnm.Print_Area" localSheetId="3">'Tab.4. Shpenzimet buxhetore'!$A$1:$H$26</definedName>
    <definedName name="_xlnm.Print_Area" localSheetId="4">'Tab.4.1 Shpen.Janar-Mars '!$A$1:$G$29</definedName>
    <definedName name="_xlnm.Print_Area" localSheetId="0">'Tabela1.Buxheti Janar-Mars 2025'!$A$1:$E$27</definedName>
  </definedNames>
  <calcPr calcId="191029"/>
</workbook>
</file>

<file path=xl/calcChain.xml><?xml version="1.0" encoding="utf-8"?>
<calcChain xmlns="http://schemas.openxmlformats.org/spreadsheetml/2006/main">
  <c r="I31" i="6" l="1"/>
  <c r="I30" i="6"/>
  <c r="I29" i="6"/>
  <c r="E31" i="6"/>
  <c r="E30" i="6"/>
  <c r="H31" i="6"/>
  <c r="G31" i="6"/>
  <c r="H30" i="6"/>
  <c r="G30" i="6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5" i="7"/>
  <c r="G4" i="7"/>
  <c r="F17" i="5" l="1"/>
  <c r="F76" i="5"/>
  <c r="F78" i="5"/>
  <c r="F70" i="5"/>
  <c r="F69" i="5"/>
  <c r="F64" i="5"/>
  <c r="F65" i="5"/>
  <c r="F50" i="5"/>
  <c r="F42" i="5"/>
  <c r="F32" i="5"/>
  <c r="F18" i="5"/>
  <c r="F12" i="5"/>
  <c r="H8" i="8"/>
  <c r="H7" i="8"/>
  <c r="E9" i="4"/>
  <c r="E8" i="4"/>
  <c r="B7" i="4"/>
  <c r="B9" i="4"/>
  <c r="B8" i="4"/>
  <c r="D32" i="7"/>
  <c r="F32" i="7"/>
  <c r="E32" i="7"/>
  <c r="D15" i="5" l="1"/>
  <c r="F13" i="5"/>
  <c r="F11" i="5"/>
  <c r="F10" i="5"/>
  <c r="F7" i="5"/>
  <c r="E15" i="5" l="1"/>
  <c r="H6" i="8"/>
  <c r="H4" i="8"/>
  <c r="F14" i="5" l="1"/>
  <c r="F9" i="5"/>
  <c r="F8" i="5"/>
  <c r="F5" i="5"/>
  <c r="F6" i="5"/>
  <c r="F79" i="5"/>
  <c r="F72" i="5"/>
  <c r="F47" i="5"/>
  <c r="F45" i="5"/>
  <c r="F34" i="5"/>
  <c r="F30" i="5"/>
  <c r="F27" i="5"/>
  <c r="F23" i="5"/>
  <c r="G5" i="9" l="1"/>
  <c r="E7" i="8"/>
  <c r="E8" i="8"/>
  <c r="E6" i="8"/>
  <c r="E4" i="8"/>
  <c r="D5" i="9" l="1"/>
  <c r="F14" i="9"/>
  <c r="B14" i="9"/>
  <c r="G13" i="9"/>
  <c r="D13" i="9"/>
  <c r="G11" i="9"/>
  <c r="D11" i="9"/>
  <c r="G9" i="9"/>
  <c r="D9" i="9"/>
  <c r="G7" i="9"/>
  <c r="D7" i="9"/>
  <c r="B9" i="8"/>
  <c r="C6" i="8" s="1"/>
  <c r="G9" i="8"/>
  <c r="B16" i="8" s="1"/>
  <c r="D9" i="8"/>
  <c r="H3" i="8"/>
  <c r="E3" i="8"/>
  <c r="E39" i="7"/>
  <c r="D39" i="7"/>
  <c r="C39" i="7"/>
  <c r="G3" i="7"/>
  <c r="F33" i="6"/>
  <c r="G19" i="6" s="1"/>
  <c r="D33" i="6"/>
  <c r="E15" i="6" s="1"/>
  <c r="I32" i="6"/>
  <c r="H32" i="6"/>
  <c r="H29" i="6"/>
  <c r="I28" i="6"/>
  <c r="H28" i="6"/>
  <c r="I27" i="6"/>
  <c r="H27" i="6"/>
  <c r="I26" i="6"/>
  <c r="H26" i="6"/>
  <c r="I25" i="6"/>
  <c r="H25" i="6"/>
  <c r="I24" i="6"/>
  <c r="H24" i="6"/>
  <c r="I23" i="6"/>
  <c r="H23" i="6"/>
  <c r="I22" i="6"/>
  <c r="H22" i="6"/>
  <c r="I21" i="6"/>
  <c r="H21" i="6"/>
  <c r="I20" i="6"/>
  <c r="H20" i="6"/>
  <c r="I19" i="6"/>
  <c r="H19" i="6"/>
  <c r="I18" i="6"/>
  <c r="H18" i="6"/>
  <c r="I17" i="6"/>
  <c r="H17" i="6"/>
  <c r="I16" i="6"/>
  <c r="H16" i="6"/>
  <c r="I15" i="6"/>
  <c r="H15" i="6"/>
  <c r="I14" i="6"/>
  <c r="H14" i="6"/>
  <c r="I13" i="6"/>
  <c r="H13" i="6"/>
  <c r="I12" i="6"/>
  <c r="H12" i="6"/>
  <c r="I11" i="6"/>
  <c r="H11" i="6"/>
  <c r="I10" i="6"/>
  <c r="H10" i="6"/>
  <c r="I9" i="6"/>
  <c r="H9" i="6"/>
  <c r="I8" i="6"/>
  <c r="H8" i="6"/>
  <c r="I7" i="6"/>
  <c r="H7" i="6"/>
  <c r="I6" i="6"/>
  <c r="H6" i="6"/>
  <c r="I5" i="6"/>
  <c r="H5" i="6"/>
  <c r="I4" i="6"/>
  <c r="H4" i="6"/>
  <c r="D10" i="4"/>
  <c r="E7" i="4"/>
  <c r="E5" i="4"/>
  <c r="E80" i="5"/>
  <c r="D80" i="5"/>
  <c r="F77" i="5"/>
  <c r="F75" i="5"/>
  <c r="F74" i="5"/>
  <c r="F73" i="5"/>
  <c r="F71" i="5"/>
  <c r="F68" i="5"/>
  <c r="F67" i="5"/>
  <c r="E66" i="5"/>
  <c r="D66" i="5"/>
  <c r="F66" i="5"/>
  <c r="E63" i="5"/>
  <c r="D63" i="5"/>
  <c r="F62" i="5"/>
  <c r="F61" i="5"/>
  <c r="F60" i="5"/>
  <c r="F59" i="5"/>
  <c r="E58" i="5"/>
  <c r="D58" i="5"/>
  <c r="F57" i="5"/>
  <c r="F56" i="5"/>
  <c r="F55" i="5"/>
  <c r="F54" i="5"/>
  <c r="F53" i="5"/>
  <c r="F52" i="5"/>
  <c r="F51" i="5"/>
  <c r="F49" i="5"/>
  <c r="F48" i="5"/>
  <c r="F46" i="5"/>
  <c r="F44" i="5"/>
  <c r="F43" i="5"/>
  <c r="F41" i="5"/>
  <c r="F40" i="5"/>
  <c r="F39" i="5"/>
  <c r="F38" i="5"/>
  <c r="F37" i="5"/>
  <c r="F36" i="5"/>
  <c r="F35" i="5"/>
  <c r="F33" i="5"/>
  <c r="F31" i="5"/>
  <c r="F29" i="5"/>
  <c r="F28" i="5"/>
  <c r="F26" i="5"/>
  <c r="F25" i="5"/>
  <c r="F24" i="5"/>
  <c r="F22" i="5"/>
  <c r="F21" i="5"/>
  <c r="F20" i="5"/>
  <c r="F19" i="5"/>
  <c r="F16" i="5"/>
  <c r="F4" i="5"/>
  <c r="F3" i="5"/>
  <c r="E22" i="6" l="1"/>
  <c r="E16" i="6"/>
  <c r="E27" i="6"/>
  <c r="E24" i="6"/>
  <c r="E25" i="6"/>
  <c r="E28" i="6"/>
  <c r="E20" i="6"/>
  <c r="E23" i="6"/>
  <c r="E17" i="6"/>
  <c r="E21" i="6"/>
  <c r="G32" i="7"/>
  <c r="F15" i="5"/>
  <c r="F4" i="8"/>
  <c r="F6" i="8"/>
  <c r="F9" i="8"/>
  <c r="B15" i="8"/>
  <c r="G6" i="6"/>
  <c r="G14" i="6"/>
  <c r="G5" i="6"/>
  <c r="G12" i="6"/>
  <c r="G13" i="6"/>
  <c r="G15" i="6"/>
  <c r="G25" i="6"/>
  <c r="G21" i="6"/>
  <c r="G4" i="6"/>
  <c r="G7" i="6"/>
  <c r="G23" i="6"/>
  <c r="E32" i="6"/>
  <c r="E26" i="6"/>
  <c r="E29" i="6"/>
  <c r="G9" i="6"/>
  <c r="G20" i="6"/>
  <c r="G22" i="6"/>
  <c r="G24" i="6"/>
  <c r="G26" i="6"/>
  <c r="G28" i="6"/>
  <c r="G32" i="6"/>
  <c r="F80" i="5"/>
  <c r="G10" i="6"/>
  <c r="G27" i="6"/>
  <c r="G29" i="6"/>
  <c r="G8" i="6"/>
  <c r="D38" i="6"/>
  <c r="G11" i="6"/>
  <c r="F58" i="5"/>
  <c r="E81" i="5"/>
  <c r="D81" i="5"/>
  <c r="F63" i="5"/>
  <c r="C14" i="9"/>
  <c r="E4" i="9" s="1"/>
  <c r="B19" i="9"/>
  <c r="C3" i="8"/>
  <c r="C7" i="8"/>
  <c r="C5" i="8"/>
  <c r="C8" i="8"/>
  <c r="C4" i="8"/>
  <c r="F3" i="8"/>
  <c r="H9" i="8"/>
  <c r="E18" i="6"/>
  <c r="D37" i="6"/>
  <c r="E4" i="6"/>
  <c r="E5" i="6"/>
  <c r="E6" i="6"/>
  <c r="E7" i="6"/>
  <c r="E8" i="6"/>
  <c r="E9" i="6"/>
  <c r="E10" i="6"/>
  <c r="E11" i="6"/>
  <c r="E12" i="6"/>
  <c r="E13" i="6"/>
  <c r="E14" i="6"/>
  <c r="E19" i="6"/>
  <c r="H33" i="6"/>
  <c r="G16" i="6"/>
  <c r="G17" i="6"/>
  <c r="G18" i="6"/>
  <c r="I33" i="6"/>
  <c r="E4" i="4"/>
  <c r="F81" i="5" l="1"/>
  <c r="C9" i="8"/>
  <c r="D14" i="9"/>
  <c r="G14" i="9"/>
  <c r="E12" i="9"/>
  <c r="E10" i="9"/>
  <c r="E8" i="9"/>
  <c r="E6" i="9"/>
  <c r="B10" i="4" l="1"/>
  <c r="C7" i="4" l="1"/>
  <c r="C8" i="4"/>
  <c r="C6" i="4"/>
  <c r="C9" i="4"/>
  <c r="C4" i="4"/>
  <c r="E10" i="4"/>
  <c r="C5" i="4"/>
  <c r="C10" i="4" l="1"/>
</calcChain>
</file>

<file path=xl/sharedStrings.xml><?xml version="1.0" encoding="utf-8"?>
<sst xmlns="http://schemas.openxmlformats.org/spreadsheetml/2006/main" count="240" uniqueCount="208">
  <si>
    <t>Granti qeveritar</t>
  </si>
  <si>
    <t>Të hyrat e bartura</t>
  </si>
  <si>
    <t>TOTALI</t>
  </si>
  <si>
    <t>Burimi i mjeteve</t>
  </si>
  <si>
    <t>Progresi ndaj buxhetit në %</t>
  </si>
  <si>
    <t>%</t>
  </si>
  <si>
    <t>Përshkrimi</t>
  </si>
  <si>
    <t>në  %</t>
  </si>
  <si>
    <t xml:space="preserve">Paga dhe mëditje </t>
  </si>
  <si>
    <t xml:space="preserve">Mallra dhe shërbime </t>
  </si>
  <si>
    <t xml:space="preserve">Shërbime komunale </t>
  </si>
  <si>
    <t>Subvencione dhe transf.</t>
  </si>
  <si>
    <t>Kapitalet</t>
  </si>
  <si>
    <t>Nr.</t>
  </si>
  <si>
    <t>KODI EKONOMIK</t>
  </si>
  <si>
    <t>LLOJET E TRANSAKSIONEVE</t>
  </si>
  <si>
    <t>Tremujori</t>
  </si>
  <si>
    <t xml:space="preserve"> Tremujori </t>
  </si>
  <si>
    <t>Ndryshimi</t>
  </si>
  <si>
    <t>Ne total</t>
  </si>
  <si>
    <t>ne €</t>
  </si>
  <si>
    <t>TATIMI NË PRONË</t>
  </si>
  <si>
    <t>LARGIMI DHE DEPONIMI I AUTOMJE</t>
  </si>
  <si>
    <t>GJOBAT NGA INSPEKTORIATI</t>
  </si>
  <si>
    <t>LIC.PRANIM TEKNIK TE LOKALIT</t>
  </si>
  <si>
    <t>SHITJA E SHERBIMEVE</t>
  </si>
  <si>
    <t>TE HYRAT NGA SHITJA E MALLRAVE</t>
  </si>
  <si>
    <t>SHFRYTEZIMI I PRONES PUBLIKE</t>
  </si>
  <si>
    <t>PRONA PUB.PER TREG.TE HAPUR</t>
  </si>
  <si>
    <t>QIRAJA VENDOSJA OBJEKT TREGTAR</t>
  </si>
  <si>
    <t>QIRAJA NGA OBJEKTET PUBLIKE</t>
  </si>
  <si>
    <t>PARTICIPIM - ARSIMI I MESEM</t>
  </si>
  <si>
    <t>PARTICIPIM - QERDHJA</t>
  </si>
  <si>
    <t>PARTICIPIM - SHENDETSIA</t>
  </si>
  <si>
    <t>GJITHESEJT:</t>
  </si>
  <si>
    <t>Kodi ekonomik</t>
  </si>
  <si>
    <t xml:space="preserve"> Ndryshimi </t>
  </si>
  <si>
    <t>PAGAT NETO PERMES LISTAVE</t>
  </si>
  <si>
    <t>TOTALI:     11</t>
  </si>
  <si>
    <t>RROGAT DHE PAGAT</t>
  </si>
  <si>
    <t>SHPENZ. PËR INTERNET</t>
  </si>
  <si>
    <t>SHPENZ.E TELEFONIT-VALA 900</t>
  </si>
  <si>
    <t>SHPENZIMET POSTARE</t>
  </si>
  <si>
    <t>SHËRBIME SHTYPJE - JO MARKETING</t>
  </si>
  <si>
    <t>SHERB.KONTRAKTUESE TJERA</t>
  </si>
  <si>
    <t>SHERBIME TEKNIKE</t>
  </si>
  <si>
    <t>SHPENZIMET PER ANETARESIM</t>
  </si>
  <si>
    <t>MOBILJE (ME PAK SE 1000 Euro)</t>
  </si>
  <si>
    <t>PAISJE TJERA&lt;1000 EURO</t>
  </si>
  <si>
    <t>FURNIZIME PER ZYRE</t>
  </si>
  <si>
    <t>FURNIZIM USHQIM&amp;PIJE(JO DREKA)</t>
  </si>
  <si>
    <t>FURNIZIME MJEKSORE</t>
  </si>
  <si>
    <t>FURNIZIM PASTRIMI</t>
  </si>
  <si>
    <t>NAFT PER NGROHJE QENDRORE</t>
  </si>
  <si>
    <t>DRU</t>
  </si>
  <si>
    <t>REGJ.SIGURIMI I AUTOMJETEVE</t>
  </si>
  <si>
    <t>MIRËMBAJTJA OBJEKTEVE SHËNDETËSORE</t>
  </si>
  <si>
    <t>MIRMBAJTJA ERRUGEVE LOKALE</t>
  </si>
  <si>
    <t>MIRMB.TEKNO.INFORMATIVE</t>
  </si>
  <si>
    <t>MIRMB.PAISJEVE DHE MOBILEVE</t>
  </si>
  <si>
    <t>REKLAMAT DHE KONKURSET</t>
  </si>
  <si>
    <t>SHPENZIMET  PËR INFORMIM  PUBLIK</t>
  </si>
  <si>
    <t>TOTALI:   13</t>
  </si>
  <si>
    <t>MALLRA DHE SHERBIME</t>
  </si>
  <si>
    <t>RRYMA</t>
  </si>
  <si>
    <t>UJI</t>
  </si>
  <si>
    <t>MBETURINAT</t>
  </si>
  <si>
    <t>SHPENZIMET TELEFONIKE</t>
  </si>
  <si>
    <t>TOTALI:   14</t>
  </si>
  <si>
    <t>SHPENZIMET KOMUNALE</t>
  </si>
  <si>
    <t>TOTALI:    20</t>
  </si>
  <si>
    <t>SUBVENCIONET DHE TRANSFERET</t>
  </si>
  <si>
    <t xml:space="preserve"> OBJEKTET ARSIMORE</t>
  </si>
  <si>
    <t>NDERTIMI I RRUGEVE LOKALE</t>
  </si>
  <si>
    <t>TOTALI:     30</t>
  </si>
  <si>
    <t>PASURIT JO FINANCIARE</t>
  </si>
  <si>
    <t>TOTALI I PERGJITHSHEM:11,13,14,20,30</t>
  </si>
  <si>
    <t>% në total</t>
  </si>
  <si>
    <t>TAKSË REGJISTRIMI I AUTOMJETEVE</t>
  </si>
  <si>
    <t>TAKSË PËR LEJE NDËRTIMI</t>
  </si>
  <si>
    <t>ÇERTIFIKATAT E LINDJES</t>
  </si>
  <si>
    <t>ÇERTIFIKATAT E KURORIZIMIT</t>
  </si>
  <si>
    <t>ÇERTIFIKATAT E VDEKJES</t>
  </si>
  <si>
    <t>ÇERTIFIKATA TJERA</t>
  </si>
  <si>
    <t>TAKSË VERIF. DOK.TË NDRYSHME</t>
  </si>
  <si>
    <t>TAKSA ADMINISTRATIVE</t>
  </si>
  <si>
    <t>ÇERTIFIKATAT MJEKSORE</t>
  </si>
  <si>
    <t>TAKSË PË LEGALIZIM</t>
  </si>
  <si>
    <t>TAKSË PËR USHTRIM TE VEPRIMTARISË</t>
  </si>
  <si>
    <t>TAKSË PËR FLETË POSEDUESE</t>
  </si>
  <si>
    <t>PARTICIPIM NGA GJEODEZIA</t>
  </si>
  <si>
    <t>Tatimi ne prone</t>
  </si>
  <si>
    <t>Taksa rrugore</t>
  </si>
  <si>
    <t>Urbanizem</t>
  </si>
  <si>
    <t>Çertifikatat e lindjes</t>
  </si>
  <si>
    <t>Çert. E kurorezimit</t>
  </si>
  <si>
    <t>Çertifikatat e vdekjes</t>
  </si>
  <si>
    <t>Çertifikatat tjera</t>
  </si>
  <si>
    <t>Te hyrat tjera</t>
  </si>
  <si>
    <t>Taksa administrative</t>
  </si>
  <si>
    <t>Takë per legalizim</t>
  </si>
  <si>
    <t>Taksë per flet posed.</t>
  </si>
  <si>
    <t>Marimanga</t>
  </si>
  <si>
    <t>Denimet mandatore</t>
  </si>
  <si>
    <t>Komisioni inspektues</t>
  </si>
  <si>
    <t>Shitja e sherbimeve</t>
  </si>
  <si>
    <t>Shitja e pasurise</t>
  </si>
  <si>
    <t>Shfryt.pron.publike</t>
  </si>
  <si>
    <t>Qer. per treg te hapur</t>
  </si>
  <si>
    <t>Qeraja e lokaleve</t>
  </si>
  <si>
    <t>Qeraja per banim</t>
  </si>
  <si>
    <t>Participim - shendetsi</t>
  </si>
  <si>
    <t>Participim - qerdhja</t>
  </si>
  <si>
    <t>Participim - shp. F.A.</t>
  </si>
  <si>
    <t>Participim nga gjeod.</t>
  </si>
  <si>
    <t>Kadaster &amp; gjeodezi</t>
  </si>
  <si>
    <t>SHËRBIME TË NDRYSHME SHËNDETSORE</t>
  </si>
  <si>
    <t>AVANC PËR UDHËTIME ZYRTARE</t>
  </si>
  <si>
    <t>31_Granti I donatorëve të brendshëm</t>
  </si>
  <si>
    <t>32_Granti I donatorëve të jashtme</t>
  </si>
  <si>
    <t>61_ Granti I jashtëm (Performancës)</t>
  </si>
  <si>
    <t>Grafiku 1. Buxheti në SIMFK sipas burimit</t>
  </si>
  <si>
    <t>Grafiku 2. Të hyrat vetanake sipas viteve</t>
  </si>
  <si>
    <t>Grafiku 4. Shpenzimet buxhetore Janar-Mars 2023 krahasuar me periudhën enjëtë të vitit të kaluar</t>
  </si>
  <si>
    <t>Grafiku. 4.1. Shpenzimet buxhetore janar-mars 2023 sipas kategorive ekonomike</t>
  </si>
  <si>
    <t>Buxheti sipas SIMFK për vitin 2024</t>
  </si>
  <si>
    <t>Të hyrat vetanake 2024</t>
  </si>
  <si>
    <t>Krahasimi në %</t>
  </si>
  <si>
    <t>Te hyrat në periudhën janar-mars 2024</t>
  </si>
  <si>
    <t>Buxheti i shpenzuar Janar-Mars 2024</t>
  </si>
  <si>
    <t>.</t>
  </si>
  <si>
    <t>Shpenzimet janar-mars 2024</t>
  </si>
  <si>
    <t>% në total e shpenz. janar-mars 2024</t>
  </si>
  <si>
    <t xml:space="preserve"> Buxheti në  SIMFK 2024</t>
  </si>
  <si>
    <t xml:space="preserve"> SHËRBIMET E VEÇANTA - KONSULENTË DHE KONTRAKTORË INDIVIDUAL</t>
  </si>
  <si>
    <t>SIGURIMI FIZIK I OBJEKTEVE PUBLIKE</t>
  </si>
  <si>
    <t>KOMPJUTERËT</t>
  </si>
  <si>
    <t>FURNIZIMI ME DOKUMENTE BLLANKO</t>
  </si>
  <si>
    <t>KONTROLLIMI TEKNIK I AUTOMJETEVE</t>
  </si>
  <si>
    <t>MIRËMBAJTJA E NDËRTESAVE ADMINISTRATIVE DHE AFARISTE</t>
  </si>
  <si>
    <t>MIRËMBAJTJA RUTINOREMIRËMBAJTJA RUTINORE</t>
  </si>
  <si>
    <t>KOMPENSIMI I PËRFAQËSIMIT BRENDA VENDIT</t>
  </si>
  <si>
    <t>TRANSFERET PËR PËRFITUES INDIVIDUAL TJERË</t>
  </si>
  <si>
    <t>TROTUARET</t>
  </si>
  <si>
    <t>RRJETET E UJESJELLESIT</t>
  </si>
  <si>
    <t>SHTRETËRIT E LUMENJVE</t>
  </si>
  <si>
    <t>TATIMI NË TË ARDHURAT PERSONALE</t>
  </si>
  <si>
    <t>KONTRIBUTI PENSIONAL - PUNËTORI</t>
  </si>
  <si>
    <t>SINDIKATAT</t>
  </si>
  <si>
    <t>PËRVOJA E PUNËS</t>
  </si>
  <si>
    <t>KONTRIBUTI PENSIONAL - PUNËDHËNËSI</t>
  </si>
  <si>
    <t>SHTESAT TRANZITORE</t>
  </si>
  <si>
    <t>% në total e shpenzimeve Janar-Mars 2024</t>
  </si>
  <si>
    <t>ODAT PROFESIONALE</t>
  </si>
  <si>
    <t>SHTESA E VEÇANTË PËR TË ZGJEDHURIT</t>
  </si>
  <si>
    <t>SHTESA PËR VËLLIMIN E PUNËS</t>
  </si>
  <si>
    <t>KUJDESTARIA, PUNA GJATË NATËS &amp; PUNA JASHTË ORARIT TË PUNËS</t>
  </si>
  <si>
    <t>Çertifikatat mjeksore</t>
  </si>
  <si>
    <t>T.per usht.veprimtar.</t>
  </si>
  <si>
    <t>Donacion I jashtem</t>
  </si>
  <si>
    <t>Participim I qytetareve</t>
  </si>
  <si>
    <t>2. Të hyrat buxhetore të komunës së Klinës për vitin 2025 duke përfshirë edhe të hyrat nga donatorët sipas burimit të financimit</t>
  </si>
  <si>
    <t>Ndryshimi 2025/2024 në  %</t>
  </si>
  <si>
    <t>Buxheti sipas SIMFK për vitin 2025</t>
  </si>
  <si>
    <t>Të hyrat vetanake 2025</t>
  </si>
  <si>
    <t>Tabela 1. Buxheti Janar-Mars 2025 sipas burimit të financimit</t>
  </si>
  <si>
    <t>2. Të hyrat vetanake (sipas llojeve) të realizuara për periudhën janar-mars 2025 dhe krahasimi me periudhën e njëjtë të vitit paraprak</t>
  </si>
  <si>
    <t>2025/2024</t>
  </si>
  <si>
    <t>Tab.2. Të hyrat vetanake (sipas llojeve) të realizuara për periudhën janar-mars 2025 dhe krahasimi me periudhën e njëjtë të vitit paraprak</t>
  </si>
  <si>
    <t>Te hyrat në periudhën janar-mars 2025</t>
  </si>
  <si>
    <t>3.1. Realizimi I të hyrave vetanake për periudhën janar-mars 2025 sipas muajve</t>
  </si>
  <si>
    <t>Të hyrat  janar 2025</t>
  </si>
  <si>
    <t>Të hyrat  shkurt 2025</t>
  </si>
  <si>
    <t>Të hyrat  mars 2025</t>
  </si>
  <si>
    <t>Totali I të hyrave janar-mars 2025</t>
  </si>
  <si>
    <t>Tab.3. Të hyeat vetanake (sipas llojeve) të realizuara për periudhën janar-mars 2025 sipas muajve</t>
  </si>
  <si>
    <t xml:space="preserve">Të hyrat  shkurt 2025 </t>
  </si>
  <si>
    <t>4. Shpenzimet buxhetor për periudhën janar-mars 2025 dhe krahasimi me vitin paraprak</t>
  </si>
  <si>
    <t>Buxheti i shpenzuar Janar-Mars 2025</t>
  </si>
  <si>
    <t>Krahasimi i shpenz. 2025 me 2024 në %</t>
  </si>
  <si>
    <t>Tab.4. Shpenzimet buxhetore Janar-Mars 2025 krahasuar me periudhën e njëjtë të vitit të kaluar</t>
  </si>
  <si>
    <t>4.1. Shpenzimet e buxhetit në periudhën janar-mars 2025 sipas kategorive ekonomike</t>
  </si>
  <si>
    <t>Tab. 4.1. Shpenzimet buxhetore janar-mars 2025 sipas kategorive ekonomike</t>
  </si>
  <si>
    <t>Shpenzimet janar-mars 2025</t>
  </si>
  <si>
    <t>Krahasimi 2025 me 2024 në %</t>
  </si>
  <si>
    <t>Shpenzimet 2025 sipas kategorive ekonomike Janar-Mars 2025</t>
  </si>
  <si>
    <t>5. Shpenzimet buxhetore për periudhën janar-mars 2025, raportit të shpenzimeve analitike sipas kodeve buxhetore në SIMFK</t>
  </si>
  <si>
    <t xml:space="preserve"> Shpenzimet janar- mars /2024</t>
  </si>
  <si>
    <t xml:space="preserve"> Shpenzimet  Janar-Mars /2025</t>
  </si>
  <si>
    <t>SHTESA PËR NËPUNËSEN/IN E SISTEMIT SHËNDETËSOR</t>
  </si>
  <si>
    <t>TRANSPORTI PËR UDHËTIME ZYRTARE JASHTË VENDIT</t>
  </si>
  <si>
    <t>PARA XHEPI/MËDITJET PËR UDHËTIME ZYRTARE JASHTË VENDIT</t>
  </si>
  <si>
    <t>SHPENZIMET E TJERA PËR UDHËTIMET ZYRTARE JASHTË VENDIT</t>
  </si>
  <si>
    <t>PAJISJET SPORTIVE</t>
  </si>
  <si>
    <t>DERIVATET PËR AUTOMJETE, GJENERATORË DHE MAKINERI</t>
  </si>
  <si>
    <t xml:space="preserve"> AVANCË (PARADHËNIA) PËR PARA TË IMËTA</t>
  </si>
  <si>
    <t>MIREMBAJTJA DHE RIPARIMI I AUTOMJETEVE</t>
  </si>
  <si>
    <t>MIRËMBAJTJA E OBJEKTEVE SPORTIVE</t>
  </si>
  <si>
    <t>MIRËMBAJTJA E NDËRTESAVE ARSIMORE</t>
  </si>
  <si>
    <t>VENDIMET GJYQËSORE</t>
  </si>
  <si>
    <t>NDËRTESAT E BANIMIT</t>
  </si>
  <si>
    <t>OBJEKTET KULTURORE</t>
  </si>
  <si>
    <t xml:space="preserve"> RRETHOJAT</t>
  </si>
  <si>
    <t>RRJETET E KANALIZIMIT</t>
  </si>
  <si>
    <t>SISTEMET E UJITJES</t>
  </si>
  <si>
    <t>PARQET DHE HAPËSIRAT PUBLIKE</t>
  </si>
  <si>
    <t>PAGESAT SIPAS VENDIMEVE GJYQËSORE</t>
  </si>
  <si>
    <t xml:space="preserve"> PAJISJET E GJENERIMIT TË EN. ELEK.DHE NDRIÇIMIT PUBLIK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</si>
</sst>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4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9"/>
      <color rgb="FF000000"/>
      <name val="Times New Roman"/>
      <family val="1"/>
    </font>
    <font>
      <sz val="10"/>
      <color rgb="FF000000"/>
      <name val="Times New Roman"/>
      <family val="1"/>
    </font>
    <font>
      <b/>
      <sz val="9"/>
      <color indexed="8"/>
      <name val="Arial"/>
      <family val="2"/>
    </font>
    <font>
      <b/>
      <sz val="8"/>
      <color theme="1"/>
      <name val="Calibri"/>
      <family val="2"/>
    </font>
    <font>
      <sz val="8"/>
      <color rgb="FF000000"/>
      <name val="Calibri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</font>
    <font>
      <sz val="9"/>
      <color indexed="8"/>
      <name val="Calibri"/>
      <family val="2"/>
      <scheme val="minor"/>
    </font>
    <font>
      <sz val="9"/>
      <color rgb="FF000000"/>
      <name val="Calibri"/>
      <family val="2"/>
    </font>
    <font>
      <b/>
      <sz val="9"/>
      <color theme="1"/>
      <name val="Calibri"/>
      <family val="2"/>
      <scheme val="minor"/>
    </font>
    <font>
      <sz val="10"/>
      <color indexed="8"/>
      <name val="Times New Roman"/>
      <family val="1"/>
    </font>
    <font>
      <sz val="9"/>
      <color theme="1"/>
      <name val="Times New Roman"/>
      <family val="1"/>
    </font>
    <font>
      <sz val="10"/>
      <name val="Times New Roman"/>
      <family val="1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26">
    <xf numFmtId="0" fontId="0" fillId="0" borderId="0" xfId="0"/>
    <xf numFmtId="4" fontId="0" fillId="0" borderId="0" xfId="0" applyNumberFormat="1"/>
    <xf numFmtId="2" fontId="0" fillId="0" borderId="0" xfId="0" applyNumberFormat="1"/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wrapText="1"/>
    </xf>
    <xf numFmtId="4" fontId="7" fillId="0" borderId="1" xfId="0" applyNumberFormat="1" applyFont="1" applyBorder="1" applyAlignment="1">
      <alignment horizontal="right" wrapText="1"/>
    </xf>
    <xf numFmtId="0" fontId="7" fillId="0" borderId="1" xfId="0" applyFont="1" applyBorder="1" applyAlignment="1">
      <alignment horizontal="center" wrapText="1"/>
    </xf>
    <xf numFmtId="4" fontId="5" fillId="0" borderId="1" xfId="0" applyNumberFormat="1" applyFont="1" applyBorder="1" applyAlignment="1">
      <alignment horizontal="right" wrapText="1"/>
    </xf>
    <xf numFmtId="0" fontId="5" fillId="0" borderId="1" xfId="0" applyFont="1" applyBorder="1" applyAlignment="1">
      <alignment horizontal="justify" wrapText="1"/>
    </xf>
    <xf numFmtId="0" fontId="7" fillId="0" borderId="1" xfId="0" applyFont="1" applyBorder="1" applyAlignment="1">
      <alignment horizontal="justify" wrapText="1"/>
    </xf>
    <xf numFmtId="0" fontId="7" fillId="0" borderId="1" xfId="0" applyFont="1" applyBorder="1" applyAlignment="1">
      <alignment horizontal="right" wrapText="1"/>
    </xf>
    <xf numFmtId="0" fontId="7" fillId="0" borderId="1" xfId="0" applyFont="1" applyBorder="1" applyAlignment="1">
      <alignment wrapText="1"/>
    </xf>
    <xf numFmtId="4" fontId="8" fillId="2" borderId="1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wrapText="1"/>
    </xf>
    <xf numFmtId="0" fontId="4" fillId="0" borderId="0" xfId="0" applyFont="1"/>
    <xf numFmtId="43" fontId="4" fillId="0" borderId="0" xfId="1" applyFont="1"/>
    <xf numFmtId="0" fontId="9" fillId="3" borderId="1" xfId="0" applyFont="1" applyFill="1" applyBorder="1" applyAlignment="1">
      <alignment horizontal="center"/>
    </xf>
    <xf numFmtId="4" fontId="10" fillId="0" borderId="1" xfId="0" applyNumberFormat="1" applyFont="1" applyBorder="1" applyAlignment="1">
      <alignment horizontal="right"/>
    </xf>
    <xf numFmtId="2" fontId="0" fillId="0" borderId="1" xfId="0" applyNumberFormat="1" applyBorder="1"/>
    <xf numFmtId="4" fontId="10" fillId="0" borderId="0" xfId="0" applyNumberFormat="1" applyFont="1" applyAlignment="1">
      <alignment horizontal="center"/>
    </xf>
    <xf numFmtId="2" fontId="7" fillId="0" borderId="1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4" fontId="1" fillId="0" borderId="0" xfId="0" applyNumberFormat="1" applyFont="1" applyAlignment="1">
      <alignment horizontal="right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4" fontId="2" fillId="0" borderId="0" xfId="0" applyNumberFormat="1" applyFont="1" applyAlignment="1">
      <alignment horizontal="right" wrapText="1"/>
    </xf>
    <xf numFmtId="43" fontId="13" fillId="0" borderId="0" xfId="0" applyNumberFormat="1" applyFont="1"/>
    <xf numFmtId="0" fontId="15" fillId="0" borderId="0" xfId="0" applyFont="1"/>
    <xf numFmtId="0" fontId="16" fillId="3" borderId="1" xfId="0" applyFont="1" applyFill="1" applyBorder="1" applyAlignment="1">
      <alignment horizontal="center"/>
    </xf>
    <xf numFmtId="4" fontId="18" fillId="0" borderId="1" xfId="0" applyNumberFormat="1" applyFont="1" applyBorder="1" applyAlignment="1">
      <alignment horizontal="right"/>
    </xf>
    <xf numFmtId="0" fontId="15" fillId="0" borderId="1" xfId="0" applyFont="1" applyBorder="1" applyAlignment="1">
      <alignment horizontal="center"/>
    </xf>
    <xf numFmtId="0" fontId="17" fillId="0" borderId="1" xfId="0" applyFont="1" applyBorder="1"/>
    <xf numFmtId="43" fontId="15" fillId="0" borderId="1" xfId="1" applyFont="1" applyFill="1" applyBorder="1"/>
    <xf numFmtId="0" fontId="15" fillId="0" borderId="1" xfId="0" applyFont="1" applyBorder="1"/>
    <xf numFmtId="0" fontId="19" fillId="0" borderId="1" xfId="0" applyFont="1" applyBorder="1" applyAlignment="1">
      <alignment horizontal="center"/>
    </xf>
    <xf numFmtId="4" fontId="10" fillId="0" borderId="1" xfId="0" applyNumberFormat="1" applyFont="1" applyBorder="1" applyAlignment="1">
      <alignment horizontal="left" wrapText="1"/>
    </xf>
    <xf numFmtId="2" fontId="18" fillId="0" borderId="1" xfId="0" applyNumberFormat="1" applyFont="1" applyBorder="1" applyAlignment="1">
      <alignment horizontal="center"/>
    </xf>
    <xf numFmtId="43" fontId="15" fillId="0" borderId="1" xfId="0" applyNumberFormat="1" applyFont="1" applyBorder="1"/>
    <xf numFmtId="0" fontId="5" fillId="0" borderId="2" xfId="0" applyFont="1" applyBorder="1" applyAlignment="1">
      <alignment wrapText="1"/>
    </xf>
    <xf numFmtId="43" fontId="7" fillId="0" borderId="1" xfId="1" applyFont="1" applyFill="1" applyBorder="1" applyAlignment="1">
      <alignment horizontal="right" wrapText="1"/>
    </xf>
    <xf numFmtId="43" fontId="7" fillId="0" borderId="1" xfId="1" applyFont="1" applyFill="1" applyBorder="1" applyAlignment="1">
      <alignment horizontal="center" wrapText="1"/>
    </xf>
    <xf numFmtId="43" fontId="20" fillId="0" borderId="1" xfId="1" applyFont="1" applyFill="1" applyBorder="1" applyAlignment="1" applyProtection="1">
      <alignment horizontal="right" vertical="center" wrapText="1"/>
    </xf>
    <xf numFmtId="43" fontId="7" fillId="0" borderId="1" xfId="1" quotePrefix="1" applyFont="1" applyFill="1" applyBorder="1" applyAlignment="1">
      <alignment horizontal="right" wrapText="1"/>
    </xf>
    <xf numFmtId="43" fontId="12" fillId="0" borderId="1" xfId="1" applyFont="1" applyFill="1" applyBorder="1" applyAlignment="1">
      <alignment wrapText="1"/>
    </xf>
    <xf numFmtId="43" fontId="5" fillId="0" borderId="1" xfId="1" applyFont="1" applyFill="1" applyBorder="1" applyAlignment="1">
      <alignment wrapText="1"/>
    </xf>
    <xf numFmtId="2" fontId="11" fillId="0" borderId="1" xfId="0" applyNumberFormat="1" applyFont="1" applyBorder="1" applyAlignment="1">
      <alignment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wrapText="1"/>
    </xf>
    <xf numFmtId="4" fontId="20" fillId="2" borderId="1" xfId="0" applyNumberFormat="1" applyFont="1" applyFill="1" applyBorder="1" applyAlignment="1">
      <alignment vertical="center" wrapText="1"/>
    </xf>
    <xf numFmtId="0" fontId="14" fillId="0" borderId="0" xfId="0" applyFont="1"/>
    <xf numFmtId="3" fontId="11" fillId="0" borderId="1" xfId="0" applyNumberFormat="1" applyFont="1" applyBorder="1"/>
    <xf numFmtId="2" fontId="5" fillId="0" borderId="1" xfId="0" applyNumberFormat="1" applyFont="1" applyBorder="1" applyAlignment="1">
      <alignment horizontal="center" wrapText="1"/>
    </xf>
    <xf numFmtId="4" fontId="12" fillId="0" borderId="1" xfId="0" applyNumberFormat="1" applyFont="1" applyBorder="1" applyAlignment="1">
      <alignment horizontal="right" wrapText="1"/>
    </xf>
    <xf numFmtId="0" fontId="6" fillId="5" borderId="2" xfId="0" applyFont="1" applyFill="1" applyBorder="1"/>
    <xf numFmtId="0" fontId="6" fillId="0" borderId="2" xfId="0" applyFont="1" applyBorder="1"/>
    <xf numFmtId="0" fontId="6" fillId="0" borderId="1" xfId="0" applyFont="1" applyBorder="1" applyAlignment="1">
      <alignment horizontal="right"/>
    </xf>
    <xf numFmtId="0" fontId="6" fillId="0" borderId="3" xfId="0" applyFont="1" applyBorder="1"/>
    <xf numFmtId="43" fontId="21" fillId="0" borderId="1" xfId="1" applyFont="1" applyBorder="1" applyAlignment="1"/>
    <xf numFmtId="0" fontId="6" fillId="6" borderId="2" xfId="0" applyFont="1" applyFill="1" applyBorder="1"/>
    <xf numFmtId="43" fontId="6" fillId="6" borderId="1" xfId="1" applyFont="1" applyFill="1" applyBorder="1" applyAlignment="1">
      <alignment horizontal="right"/>
    </xf>
    <xf numFmtId="0" fontId="6" fillId="0" borderId="1" xfId="0" applyFont="1" applyBorder="1"/>
    <xf numFmtId="43" fontId="21" fillId="0" borderId="1" xfId="1" applyFont="1" applyBorder="1"/>
    <xf numFmtId="43" fontId="21" fillId="0" borderId="1" xfId="1" applyFont="1" applyBorder="1" applyAlignment="1">
      <alignment horizontal="right"/>
    </xf>
    <xf numFmtId="43" fontId="21" fillId="4" borderId="1" xfId="1" applyFont="1" applyFill="1" applyBorder="1" applyAlignment="1"/>
    <xf numFmtId="0" fontId="6" fillId="7" borderId="7" xfId="0" applyFont="1" applyFill="1" applyBorder="1"/>
    <xf numFmtId="0" fontId="6" fillId="7" borderId="5" xfId="0" applyFont="1" applyFill="1" applyBorder="1"/>
    <xf numFmtId="0" fontId="6" fillId="7" borderId="8" xfId="0" applyFont="1" applyFill="1" applyBorder="1"/>
    <xf numFmtId="43" fontId="6" fillId="7" borderId="1" xfId="1" applyFont="1" applyFill="1" applyBorder="1" applyAlignment="1">
      <alignment horizontal="right"/>
    </xf>
    <xf numFmtId="0" fontId="6" fillId="5" borderId="1" xfId="0" applyFont="1" applyFill="1" applyBorder="1" applyAlignment="1">
      <alignment horizontal="center"/>
    </xf>
    <xf numFmtId="0" fontId="6" fillId="0" borderId="4" xfId="0" applyFont="1" applyBorder="1"/>
    <xf numFmtId="0" fontId="6" fillId="0" borderId="3" xfId="0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0" fontId="6" fillId="6" borderId="9" xfId="0" applyFont="1" applyFill="1" applyBorder="1"/>
    <xf numFmtId="0" fontId="16" fillId="3" borderId="1" xfId="0" applyFont="1" applyFill="1" applyBorder="1" applyAlignment="1">
      <alignment horizontal="center" wrapText="1"/>
    </xf>
    <xf numFmtId="0" fontId="14" fillId="0" borderId="0" xfId="0" applyFont="1" applyAlignment="1">
      <alignment horizontal="center"/>
    </xf>
    <xf numFmtId="164" fontId="15" fillId="0" borderId="1" xfId="0" applyNumberFormat="1" applyFont="1" applyBorder="1"/>
    <xf numFmtId="2" fontId="11" fillId="0" borderId="1" xfId="0" applyNumberFormat="1" applyFont="1" applyBorder="1"/>
    <xf numFmtId="43" fontId="11" fillId="0" borderId="1" xfId="1" applyFont="1" applyBorder="1"/>
    <xf numFmtId="2" fontId="12" fillId="0" borderId="1" xfId="0" applyNumberFormat="1" applyFont="1" applyBorder="1" applyAlignment="1">
      <alignment wrapText="1"/>
    </xf>
    <xf numFmtId="164" fontId="12" fillId="0" borderId="1" xfId="0" applyNumberFormat="1" applyFont="1" applyBorder="1"/>
    <xf numFmtId="43" fontId="5" fillId="0" borderId="1" xfId="1" applyFont="1" applyFill="1" applyBorder="1" applyAlignment="1">
      <alignment horizontal="right" wrapText="1"/>
    </xf>
    <xf numFmtId="43" fontId="6" fillId="5" borderId="9" xfId="1" applyFont="1" applyFill="1" applyBorder="1" applyAlignment="1">
      <alignment wrapText="1"/>
    </xf>
    <xf numFmtId="43" fontId="6" fillId="5" borderId="3" xfId="1" applyFont="1" applyFill="1" applyBorder="1" applyAlignment="1"/>
    <xf numFmtId="43" fontId="6" fillId="0" borderId="1" xfId="1" applyFont="1" applyBorder="1" applyAlignment="1">
      <alignment wrapText="1"/>
    </xf>
    <xf numFmtId="43" fontId="6" fillId="6" borderId="1" xfId="1" applyFont="1" applyFill="1" applyBorder="1" applyAlignment="1">
      <alignment wrapText="1"/>
    </xf>
    <xf numFmtId="0" fontId="12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22" fillId="0" borderId="1" xfId="0" applyFont="1" applyBorder="1"/>
    <xf numFmtId="2" fontId="7" fillId="0" borderId="1" xfId="0" applyNumberFormat="1" applyFont="1" applyBorder="1" applyAlignment="1">
      <alignment horizontal="right"/>
    </xf>
    <xf numFmtId="43" fontId="12" fillId="0" borderId="1" xfId="0" applyNumberFormat="1" applyFont="1" applyBorder="1"/>
    <xf numFmtId="0" fontId="22" fillId="0" borderId="1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6" fillId="0" borderId="2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4" borderId="1" xfId="0" applyFont="1" applyFill="1" applyBorder="1"/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6" fillId="6" borderId="2" xfId="0" applyFont="1" applyFill="1" applyBorder="1" applyAlignment="1">
      <alignment wrapText="1"/>
    </xf>
    <xf numFmtId="0" fontId="14" fillId="0" borderId="5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0" fillId="0" borderId="6" xfId="0" applyBorder="1" applyAlignment="1">
      <alignment horizontal="left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right" wrapText="1"/>
    </xf>
    <xf numFmtId="0" fontId="0" fillId="0" borderId="0" xfId="0" applyAlignment="1">
      <alignment horizontal="left" wrapText="1"/>
    </xf>
    <xf numFmtId="0" fontId="16" fillId="3" borderId="1" xfId="0" applyFont="1" applyFill="1" applyBorder="1" applyAlignment="1">
      <alignment horizontal="center" wrapText="1"/>
    </xf>
    <xf numFmtId="0" fontId="15" fillId="5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43" fontId="0" fillId="0" borderId="1" xfId="0" applyNumberForma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21" fillId="0" borderId="5" xfId="0" applyFont="1" applyBorder="1" applyAlignment="1">
      <alignment horizontal="center"/>
    </xf>
    <xf numFmtId="0" fontId="0" fillId="0" borderId="5" xfId="0" applyBorder="1" applyAlignment="1">
      <alignment horizontal="left"/>
    </xf>
    <xf numFmtId="0" fontId="14" fillId="0" borderId="0" xfId="0" applyFont="1" applyAlignment="1">
      <alignment horizontal="center" wrapText="1"/>
    </xf>
    <xf numFmtId="0" fontId="4" fillId="0" borderId="6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 wrapText="1"/>
    </xf>
    <xf numFmtId="0" fontId="13" fillId="0" borderId="10" xfId="0" applyFont="1" applyBorder="1" applyAlignment="1">
      <alignment horizontal="left" wrapText="1"/>
    </xf>
    <xf numFmtId="0" fontId="13" fillId="0" borderId="0" xfId="0" applyFont="1" applyAlignment="1">
      <alignment horizontal="left" wrapText="1"/>
    </xf>
    <xf numFmtId="0" fontId="13" fillId="0" borderId="11" xfId="0" applyFont="1" applyBorder="1" applyAlignment="1">
      <alignment horizontal="left" wrapText="1"/>
    </xf>
    <xf numFmtId="43" fontId="23" fillId="0" borderId="1" xfId="1" applyFont="1" applyFill="1" applyBorder="1"/>
    <xf numFmtId="43" fontId="23" fillId="0" borderId="1" xfId="1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layout>
        <c:manualLayout>
          <c:xMode val="edge"/>
          <c:yMode val="edge"/>
          <c:x val="0.13832133216127093"/>
          <c:y val="0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'Tabela1.Buxheti Janar-Mars 2025'!$B$3:$B$3</c:f>
              <c:strCache>
                <c:ptCount val="1"/>
                <c:pt idx="0">
                  <c:v>Buxheti sipas SIMFK për vitin 2025</c:v>
                </c:pt>
              </c:strCache>
            </c:strRef>
          </c:tx>
          <c:explosion val="43"/>
          <c:dLbls>
            <c:dLbl>
              <c:idx val="1"/>
              <c:layout>
                <c:manualLayout>
                  <c:x val="-0.16968582874509108"/>
                  <c:y val="3.48590001831166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40D-4EFF-AA99-1B3E7FDCCF04}"/>
                </c:ext>
              </c:extLst>
            </c:dLbl>
            <c:dLbl>
              <c:idx val="2"/>
              <c:layout>
                <c:manualLayout>
                  <c:x val="-7.0468691413573412E-2"/>
                  <c:y val="1.517457120185560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40D-4EFF-AA99-1B3E7FDCCF04}"/>
                </c:ext>
              </c:extLst>
            </c:dLbl>
            <c:dLbl>
              <c:idx val="3"/>
              <c:layout>
                <c:manualLayout>
                  <c:x val="7.3513113492392396E-2"/>
                  <c:y val="-8.209363364463161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40D-4EFF-AA99-1B3E7FDCCF04}"/>
                </c:ext>
              </c:extLst>
            </c:dLbl>
            <c:dLbl>
              <c:idx val="4"/>
              <c:layout>
                <c:manualLayout>
                  <c:x val="-7.6052927594576991E-2"/>
                  <c:y val="-4.676402368308612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40D-4EFF-AA99-1B3E7FDCCF04}"/>
                </c:ext>
              </c:extLst>
            </c:dLbl>
            <c:dLbl>
              <c:idx val="6"/>
              <c:layout>
                <c:manualLayout>
                  <c:x val="0.12704941487577237"/>
                  <c:y val="3.105200512726611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40D-4EFF-AA99-1B3E7FDCCF0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'Tabela1.Buxheti Janar-Mars 2025'!$A$4:$A$9</c:f>
              <c:strCache>
                <c:ptCount val="6"/>
                <c:pt idx="0">
                  <c:v>Granti qeveritar</c:v>
                </c:pt>
                <c:pt idx="1">
                  <c:v>Të hyrat vetanake 2025</c:v>
                </c:pt>
                <c:pt idx="2">
                  <c:v>Të hyrat e bartura</c:v>
                </c:pt>
                <c:pt idx="3">
                  <c:v>31_Granti I donatorëve të brendshëm</c:v>
                </c:pt>
                <c:pt idx="4">
                  <c:v>32_Granti I donatorëve të jashtme</c:v>
                </c:pt>
                <c:pt idx="5">
                  <c:v>61_ Granti I jashtëm (Performancës)</c:v>
                </c:pt>
              </c:strCache>
            </c:strRef>
          </c:cat>
          <c:val>
            <c:numRef>
              <c:f>'Tabela1.Buxheti Janar-Mars 2025'!$B$4:$B$9</c:f>
              <c:numCache>
                <c:formatCode>_(* #,##0.00_);_(* \(#,##0.00\);_(* "-"??_);_(@_)</c:formatCode>
                <c:ptCount val="6"/>
                <c:pt idx="0">
                  <c:v>14673149</c:v>
                </c:pt>
                <c:pt idx="1">
                  <c:v>1495504</c:v>
                </c:pt>
                <c:pt idx="2">
                  <c:v>0</c:v>
                </c:pt>
                <c:pt idx="3">
                  <c:v>48572.59</c:v>
                </c:pt>
                <c:pt idx="4">
                  <c:v>18341.330000000002</c:v>
                </c:pt>
                <c:pt idx="5">
                  <c:v>2575.0100000000002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40D-4EFF-AA99-1B3E7FDCCF04}"/>
            </c:ext>
          </c:extLst>
        </c:ser>
        <c:ser>
          <c:idx val="1"/>
          <c:order val="1"/>
          <c:tx>
            <c:strRef>
              <c:f>'Tabela1.Buxheti Janar-Mars 2025'!$C$3:$C$3</c:f>
              <c:strCache>
                <c:ptCount val="1"/>
                <c:pt idx="0">
                  <c:v>% në total</c:v>
                </c:pt>
              </c:strCache>
            </c:strRef>
          </c:tx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'Tabela1.Buxheti Janar-Mars 2025'!$A$4:$A$9</c:f>
              <c:strCache>
                <c:ptCount val="6"/>
                <c:pt idx="0">
                  <c:v>Granti qeveritar</c:v>
                </c:pt>
                <c:pt idx="1">
                  <c:v>Të hyrat vetanake 2025</c:v>
                </c:pt>
                <c:pt idx="2">
                  <c:v>Të hyrat e bartura</c:v>
                </c:pt>
                <c:pt idx="3">
                  <c:v>31_Granti I donatorëve të brendshëm</c:v>
                </c:pt>
                <c:pt idx="4">
                  <c:v>32_Granti I donatorëve të jashtme</c:v>
                </c:pt>
                <c:pt idx="5">
                  <c:v>61_ Granti I jashtëm (Performancës)</c:v>
                </c:pt>
              </c:strCache>
            </c:strRef>
          </c:cat>
          <c:val>
            <c:numRef>
              <c:f>'Tabela1.Buxheti Janar-Mars 2025'!$C$4:$C$9</c:f>
              <c:numCache>
                <c:formatCode>_(* #,##0.00_);_(* \(#,##0.00\);_(* "-"??_);_(@_)</c:formatCode>
                <c:ptCount val="6"/>
                <c:pt idx="0">
                  <c:v>90.362241340502933</c:v>
                </c:pt>
                <c:pt idx="1">
                  <c:v>9.2098221979268047</c:v>
                </c:pt>
                <c:pt idx="2">
                  <c:v>0</c:v>
                </c:pt>
                <c:pt idx="3">
                  <c:v>0.29912652697204256</c:v>
                </c:pt>
                <c:pt idx="4">
                  <c:v>0.11295214735199696</c:v>
                </c:pt>
                <c:pt idx="5">
                  <c:v>1.5857787246228366E-2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40D-4EFF-AA99-1B3E7FDCCF0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Shpenzimet </a:t>
            </a:r>
            <a:r>
              <a:rPr lang="en-US" sz="1800" b="1" i="0" u="none" strike="noStrike" baseline="0"/>
              <a:t>Janar-Mars 2023</a:t>
            </a:r>
            <a:r>
              <a:rPr lang="en-US"/>
              <a:t> sipas kategorive ekonomike 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'Tab.2.Te hyrat vetanake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'Tab.2.Te hyrat vetanake 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D24-49A5-AC6D-34A8B54A5E0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KRAHASIMI I TË HYRAVE NDËR VITE</a:t>
            </a:r>
          </a:p>
        </c:rich>
      </c:tx>
      <c:overlay val="0"/>
    </c:title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cat>
            <c:strRef>
              <c:f>'Tab.2.Te hyrat vetanake '!$C$36:$C$38</c:f>
              <c:strCache>
                <c:ptCount val="3"/>
                <c:pt idx="1">
                  <c:v>Te hyrat në periudhën janar-mars 2024</c:v>
                </c:pt>
                <c:pt idx="2">
                  <c:v>Te hyrat në periudhën janar-mars 2025</c:v>
                </c:pt>
              </c:strCache>
            </c:strRef>
          </c:cat>
          <c:val>
            <c:numRef>
              <c:f>'Tab.2.Te hyrat vetanake '!$D$36:$D$38</c:f>
              <c:numCache>
                <c:formatCode>_(* #,##0.00_);_(* \(#,##0.00\);_(* "-"??_);_(@_)</c:formatCode>
                <c:ptCount val="3"/>
                <c:pt idx="1">
                  <c:v>331202.71999999997</c:v>
                </c:pt>
                <c:pt idx="2">
                  <c:v>305247.5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CC-41B2-9FB0-BCFADE4A3AAF}"/>
            </c:ext>
          </c:extLst>
        </c:ser>
        <c:ser>
          <c:idx val="1"/>
          <c:order val="1"/>
          <c:invertIfNegative val="0"/>
          <c:cat>
            <c:strRef>
              <c:f>'Tab.2.Te hyrat vetanake '!$C$36:$C$38</c:f>
              <c:strCache>
                <c:ptCount val="3"/>
                <c:pt idx="1">
                  <c:v>Te hyrat në periudhën janar-mars 2024</c:v>
                </c:pt>
                <c:pt idx="2">
                  <c:v>Te hyrat në periudhën janar-mars 2025</c:v>
                </c:pt>
              </c:strCache>
            </c:strRef>
          </c:cat>
          <c:val>
            <c:numRef>
              <c:f>'Tab.2.Te hyrat vetanake '!$E$36:$E$38</c:f>
              <c:numCache>
                <c:formatCode>_(* #,##0.00_);_(* \(#,##0.00\);_(* "-"??_);_(@_)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1-1CCC-41B2-9FB0-BCFADE4A3A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cylinder"/>
        <c:axId val="72243072"/>
        <c:axId val="72244608"/>
        <c:axId val="0"/>
      </c:bar3DChart>
      <c:catAx>
        <c:axId val="722430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2244608"/>
        <c:crosses val="autoZero"/>
        <c:auto val="1"/>
        <c:lblAlgn val="ctr"/>
        <c:lblOffset val="100"/>
        <c:noMultiLvlLbl val="0"/>
      </c:catAx>
      <c:valAx>
        <c:axId val="7224460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722430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Të hyrat sipas muajve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'Tab.3. THV sipas muajve'!$C$37:$E$37</c:f>
              <c:strCache>
                <c:ptCount val="3"/>
                <c:pt idx="0">
                  <c:v>Të hyrat  janar 2025</c:v>
                </c:pt>
                <c:pt idx="1">
                  <c:v>Të hyrat  shkurt 2025 </c:v>
                </c:pt>
                <c:pt idx="2">
                  <c:v>Të hyrat  mars 2025</c:v>
                </c:pt>
              </c:strCache>
            </c:strRef>
          </c:cat>
          <c:val>
            <c:numRef>
              <c:f>'Tab.3. THV sipas muajve'!$C$38:$E$38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D867-400D-8F3E-DF790A9784CC}"/>
            </c:ext>
          </c:extLst>
        </c:ser>
        <c:ser>
          <c:idx val="1"/>
          <c:order val="1"/>
          <c:invertIfNegative val="0"/>
          <c:cat>
            <c:strRef>
              <c:f>'Tab.3. THV sipas muajve'!$C$37:$E$37</c:f>
              <c:strCache>
                <c:ptCount val="3"/>
                <c:pt idx="0">
                  <c:v>Të hyrat  janar 2025</c:v>
                </c:pt>
                <c:pt idx="1">
                  <c:v>Të hyrat  shkurt 2025 </c:v>
                </c:pt>
                <c:pt idx="2">
                  <c:v>Të hyrat  mars 2025</c:v>
                </c:pt>
              </c:strCache>
            </c:strRef>
          </c:cat>
          <c:val>
            <c:numRef>
              <c:f>'Tab.3. THV sipas muajve'!$C$39:$E$39</c:f>
              <c:numCache>
                <c:formatCode>0.00</c:formatCode>
                <c:ptCount val="3"/>
                <c:pt idx="0" formatCode="#,##0.00">
                  <c:v>84908.309999999983</c:v>
                </c:pt>
                <c:pt idx="1">
                  <c:v>149589.83000000002</c:v>
                </c:pt>
                <c:pt idx="2">
                  <c:v>70749.359999999986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67-400D-8F3E-DF790A9784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79660160"/>
        <c:axId val="79661696"/>
      </c:barChart>
      <c:catAx>
        <c:axId val="796601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9661696"/>
        <c:crosses val="autoZero"/>
        <c:auto val="1"/>
        <c:lblAlgn val="ctr"/>
        <c:lblOffset val="100"/>
        <c:noMultiLvlLbl val="0"/>
      </c:catAx>
      <c:valAx>
        <c:axId val="7966169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7966016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cat>
            <c:strRef>
              <c:f>'Tab.4. Shpenzimet buxhetore'!$A$15:$A$16</c:f>
              <c:strCache>
                <c:ptCount val="2"/>
                <c:pt idx="0">
                  <c:v>Buxheti i shpenzuar Janar-Mars 2025</c:v>
                </c:pt>
                <c:pt idx="1">
                  <c:v>Buxheti i shpenzuar Janar-Mars 2024</c:v>
                </c:pt>
              </c:strCache>
            </c:strRef>
          </c:cat>
          <c:val>
            <c:numRef>
              <c:f>'Tab.4. Shpenzimet buxhetore'!$B$15:$B$16</c:f>
              <c:numCache>
                <c:formatCode>#,##0.00</c:formatCode>
                <c:ptCount val="2"/>
                <c:pt idx="0">
                  <c:v>4543158.9800000004</c:v>
                </c:pt>
                <c:pt idx="1">
                  <c:v>3082783.27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F7-447E-AD78-70E7CA5F32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0506240"/>
        <c:axId val="80532608"/>
        <c:axId val="0"/>
      </c:bar3DChart>
      <c:catAx>
        <c:axId val="805062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0532608"/>
        <c:crosses val="autoZero"/>
        <c:auto val="1"/>
        <c:lblAlgn val="ctr"/>
        <c:lblOffset val="100"/>
        <c:noMultiLvlLbl val="0"/>
      </c:catAx>
      <c:valAx>
        <c:axId val="80532608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805062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Shpenzimet </a:t>
            </a:r>
            <a:r>
              <a:rPr lang="en-US" sz="1800" b="1" i="0" u="none" strike="noStrike" baseline="0"/>
              <a:t>Janar-Mars 2025</a:t>
            </a:r>
            <a:r>
              <a:rPr lang="en-US"/>
              <a:t> sipas kategorive ekonomike 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'Tab.4.1 Shpen.Janar-Mars '!$A$19:$A$23</c:f>
              <c:strCache>
                <c:ptCount val="5"/>
                <c:pt idx="0">
                  <c:v>Paga dhe mëditje </c:v>
                </c:pt>
                <c:pt idx="1">
                  <c:v>Mallra dhe shërbime </c:v>
                </c:pt>
                <c:pt idx="2">
                  <c:v>Shërbime komunale </c:v>
                </c:pt>
                <c:pt idx="3">
                  <c:v>Subvencione dhe transf.</c:v>
                </c:pt>
                <c:pt idx="4">
                  <c:v>Kapitalet</c:v>
                </c:pt>
              </c:strCache>
            </c:strRef>
          </c:cat>
          <c:val>
            <c:numRef>
              <c:f>'Tab.4.1 Shpen.Janar-Mars '!$B$19:$B$23</c:f>
              <c:numCache>
                <c:formatCode>#,##0.00</c:formatCode>
                <c:ptCount val="5"/>
                <c:pt idx="0">
                  <c:v>2222128.27</c:v>
                </c:pt>
                <c:pt idx="1">
                  <c:v>354560.83</c:v>
                </c:pt>
                <c:pt idx="2">
                  <c:v>80024.61</c:v>
                </c:pt>
                <c:pt idx="3">
                  <c:v>13650</c:v>
                </c:pt>
                <c:pt idx="4">
                  <c:v>54874.2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86-46AD-8032-235FCE7C4F6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1019175</xdr:colOff>
      <xdr:row>11</xdr:row>
      <xdr:rowOff>156210</xdr:rowOff>
    </xdr:from>
    <xdr:to>
      <xdr:col>3</xdr:col>
      <xdr:colOff>552450</xdr:colOff>
      <xdr:row>25</xdr:row>
      <xdr:rowOff>156210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0</xdr:row>
      <xdr:rowOff>0</xdr:rowOff>
    </xdr:from>
    <xdr:to>
      <xdr:col>8</xdr:col>
      <xdr:colOff>609600</xdr:colOff>
      <xdr:row>0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443230</xdr:colOff>
      <xdr:row>34</xdr:row>
      <xdr:rowOff>114936</xdr:rowOff>
    </xdr:from>
    <xdr:to>
      <xdr:col>6</xdr:col>
      <xdr:colOff>475615</xdr:colOff>
      <xdr:row>45</xdr:row>
      <xdr:rowOff>154306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389255</xdr:colOff>
      <xdr:row>35</xdr:row>
      <xdr:rowOff>26670</xdr:rowOff>
    </xdr:from>
    <xdr:to>
      <xdr:col>5</xdr:col>
      <xdr:colOff>474980</xdr:colOff>
      <xdr:row>49</xdr:row>
      <xdr:rowOff>109220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44451</xdr:rowOff>
    </xdr:from>
    <xdr:to>
      <xdr:col>4</xdr:col>
      <xdr:colOff>523875</xdr:colOff>
      <xdr:row>18</xdr:row>
      <xdr:rowOff>132081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70485</xdr:rowOff>
    </xdr:from>
    <xdr:to>
      <xdr:col>4</xdr:col>
      <xdr:colOff>190500</xdr:colOff>
      <xdr:row>29</xdr:row>
      <xdr:rowOff>36195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27"/>
  <sheetViews>
    <sheetView tabSelected="1" zoomScaleNormal="100" workbookViewId="0">
      <selection activeCell="A4" sqref="A4"/>
    </sheetView>
  </sheetViews>
  <sheetFormatPr defaultRowHeight="15" x14ac:dyDescent="0.25"/>
  <cols>
    <col min="1" max="1" width="27.7109375" customWidth="1"/>
    <col min="2" max="2" width="20.5703125" customWidth="1"/>
    <col min="3" max="3" width="15.28515625" customWidth="1"/>
    <col min="4" max="4" width="20" customWidth="1"/>
    <col min="5" max="5" width="14.85546875" customWidth="1"/>
    <col min="6" max="6" width="15.85546875" customWidth="1"/>
    <col min="7" max="7" width="15" customWidth="1"/>
    <col min="8" max="8" width="20.42578125" customWidth="1"/>
    <col min="9" max="9" width="9.5703125" bestFit="1" customWidth="1"/>
    <col min="10" max="10" width="10" customWidth="1"/>
    <col min="11" max="11" width="14.85546875" customWidth="1"/>
    <col min="12" max="13" width="10.5703125" bestFit="1" customWidth="1"/>
  </cols>
  <sheetData>
    <row r="2" spans="1:14" ht="33.75" customHeight="1" x14ac:dyDescent="0.25">
      <c r="A2" s="105" t="s">
        <v>161</v>
      </c>
      <c r="B2" s="105"/>
      <c r="C2" s="105"/>
      <c r="D2" s="105"/>
      <c r="E2" s="105"/>
    </row>
    <row r="3" spans="1:14" ht="53.25" customHeight="1" x14ac:dyDescent="0.25">
      <c r="A3" s="42" t="s">
        <v>3</v>
      </c>
      <c r="B3" s="4" t="s">
        <v>163</v>
      </c>
      <c r="C3" s="4" t="s">
        <v>77</v>
      </c>
      <c r="D3" s="4" t="s">
        <v>125</v>
      </c>
      <c r="E3" s="42" t="s">
        <v>162</v>
      </c>
      <c r="J3" s="106"/>
      <c r="K3" s="21"/>
      <c r="L3" s="21"/>
      <c r="M3" s="21"/>
      <c r="N3" s="107"/>
    </row>
    <row r="4" spans="1:14" ht="24.75" customHeight="1" x14ac:dyDescent="0.25">
      <c r="A4" s="11" t="s">
        <v>0</v>
      </c>
      <c r="B4" s="43">
        <v>14673149</v>
      </c>
      <c r="C4" s="44">
        <f>B4*100/B10</f>
        <v>90.362241340502933</v>
      </c>
      <c r="D4" s="43">
        <v>13212457</v>
      </c>
      <c r="E4" s="44">
        <f>(B4-D4)*100/D4</f>
        <v>11.055415355372585</v>
      </c>
      <c r="J4" s="106"/>
      <c r="K4" s="22"/>
      <c r="L4" s="3"/>
      <c r="M4" s="3"/>
      <c r="N4" s="107"/>
    </row>
    <row r="5" spans="1:14" ht="27" customHeight="1" x14ac:dyDescent="0.25">
      <c r="A5" s="11" t="s">
        <v>164</v>
      </c>
      <c r="B5" s="45">
        <v>1495504</v>
      </c>
      <c r="C5" s="44">
        <f>B5*100/B10</f>
        <v>9.2098221979268047</v>
      </c>
      <c r="D5" s="45">
        <v>1436260</v>
      </c>
      <c r="E5" s="44">
        <f t="shared" ref="E5:E9" si="0">(B5-D5)*100/D5</f>
        <v>4.1248798963975881</v>
      </c>
      <c r="G5" s="1"/>
      <c r="H5" s="2"/>
      <c r="J5" s="106"/>
      <c r="K5" s="22"/>
      <c r="L5" s="3"/>
      <c r="M5" s="3"/>
      <c r="N5" s="107"/>
    </row>
    <row r="6" spans="1:14" ht="27.75" customHeight="1" x14ac:dyDescent="0.25">
      <c r="A6" s="11" t="s">
        <v>1</v>
      </c>
      <c r="B6" s="46">
        <v>0</v>
      </c>
      <c r="C6" s="44">
        <f>B6*100/B10</f>
        <v>0</v>
      </c>
      <c r="D6" s="46">
        <v>0</v>
      </c>
      <c r="E6" s="44"/>
      <c r="J6" s="23"/>
      <c r="K6" s="24"/>
      <c r="L6" s="3"/>
      <c r="M6" s="24"/>
      <c r="N6" s="24"/>
    </row>
    <row r="7" spans="1:14" ht="26.25" x14ac:dyDescent="0.25">
      <c r="A7" s="11" t="s">
        <v>118</v>
      </c>
      <c r="B7" s="46">
        <f>14897.31+33675.28</f>
        <v>48572.59</v>
      </c>
      <c r="C7" s="44">
        <f>B7*100/B10</f>
        <v>0.29912652697204256</v>
      </c>
      <c r="D7" s="46">
        <v>48757.99</v>
      </c>
      <c r="E7" s="44">
        <f t="shared" si="0"/>
        <v>-0.38024537106636569</v>
      </c>
      <c r="J7" s="23"/>
      <c r="K7" s="24"/>
      <c r="L7" s="3"/>
      <c r="M7" s="24"/>
      <c r="N7" s="24"/>
    </row>
    <row r="8" spans="1:14" ht="15.75" x14ac:dyDescent="0.25">
      <c r="A8" s="11" t="s">
        <v>119</v>
      </c>
      <c r="B8" s="46">
        <f>18341.33</f>
        <v>18341.330000000002</v>
      </c>
      <c r="C8" s="44">
        <f>B8*100/B10</f>
        <v>0.11295214735199696</v>
      </c>
      <c r="D8" s="46">
        <v>18341.330000000002</v>
      </c>
      <c r="E8" s="44">
        <f t="shared" si="0"/>
        <v>0</v>
      </c>
      <c r="J8" s="23"/>
      <c r="K8" s="24"/>
      <c r="L8" s="3"/>
      <c r="M8" s="24"/>
      <c r="N8" s="24"/>
    </row>
    <row r="9" spans="1:14" ht="26.25" x14ac:dyDescent="0.25">
      <c r="A9" s="11" t="s">
        <v>120</v>
      </c>
      <c r="B9" s="45">
        <f>2575.01</f>
        <v>2575.0100000000002</v>
      </c>
      <c r="C9" s="44">
        <f>B9*100/B10</f>
        <v>1.5857787246228366E-2</v>
      </c>
      <c r="D9" s="45">
        <v>2575.0100000000002</v>
      </c>
      <c r="E9" s="44">
        <f t="shared" si="0"/>
        <v>0</v>
      </c>
      <c r="J9" s="23"/>
      <c r="K9" s="108"/>
      <c r="L9" s="3"/>
      <c r="M9" s="24"/>
      <c r="N9" s="3"/>
    </row>
    <row r="10" spans="1:14" ht="24.75" customHeight="1" x14ac:dyDescent="0.25">
      <c r="A10" s="13" t="s">
        <v>2</v>
      </c>
      <c r="B10" s="47">
        <f>SUM(B4:B9)</f>
        <v>16238141.93</v>
      </c>
      <c r="C10" s="48">
        <f>SUM(C4:C9)</f>
        <v>100.00000000000001</v>
      </c>
      <c r="D10" s="85">
        <f>SUM(D4:D9)</f>
        <v>14718391.33</v>
      </c>
      <c r="E10" s="47">
        <f>(B10-D10)*100/D10</f>
        <v>10.325521083967535</v>
      </c>
      <c r="J10" s="23"/>
      <c r="K10" s="108"/>
      <c r="L10" s="3"/>
      <c r="M10" s="3"/>
      <c r="N10" s="3"/>
    </row>
    <row r="11" spans="1:14" ht="14.25" customHeight="1" x14ac:dyDescent="0.25">
      <c r="A11" s="103" t="s">
        <v>165</v>
      </c>
      <c r="B11" s="103"/>
      <c r="C11" s="103"/>
      <c r="D11" s="103"/>
      <c r="E11" s="103"/>
    </row>
    <row r="27" spans="1:4" x14ac:dyDescent="0.25">
      <c r="A27" s="104" t="s">
        <v>121</v>
      </c>
      <c r="B27" s="104"/>
      <c r="C27" s="104"/>
      <c r="D27" s="104"/>
    </row>
  </sheetData>
  <mergeCells count="6">
    <mergeCell ref="A11:E11"/>
    <mergeCell ref="A27:D27"/>
    <mergeCell ref="A2:E2"/>
    <mergeCell ref="J3:J5"/>
    <mergeCell ref="N3:N5"/>
    <mergeCell ref="K9:K10"/>
  </mergeCells>
  <pageMargins left="0.2" right="0" top="0.75" bottom="0.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8"/>
  <sheetViews>
    <sheetView zoomScaleNormal="100" workbookViewId="0">
      <selection activeCell="B4" sqref="B4"/>
    </sheetView>
  </sheetViews>
  <sheetFormatPr defaultRowHeight="15" x14ac:dyDescent="0.25"/>
  <cols>
    <col min="1" max="1" width="5.7109375" customWidth="1"/>
    <col min="2" max="2" width="8.42578125" customWidth="1"/>
    <col min="3" max="3" width="25.7109375" customWidth="1"/>
    <col min="4" max="4" width="10.7109375" customWidth="1"/>
    <col min="5" max="5" width="8.5703125" customWidth="1"/>
    <col min="6" max="6" width="11" customWidth="1"/>
    <col min="7" max="7" width="8.140625" customWidth="1"/>
    <col min="8" max="8" width="9.85546875" customWidth="1"/>
    <col min="9" max="9" width="9.28515625" customWidth="1"/>
  </cols>
  <sheetData>
    <row r="1" spans="1:9" ht="28.5" customHeight="1" x14ac:dyDescent="0.25">
      <c r="A1" s="109" t="s">
        <v>166</v>
      </c>
      <c r="B1" s="109"/>
      <c r="C1" s="109"/>
      <c r="D1" s="109"/>
      <c r="E1" s="109"/>
      <c r="F1" s="109"/>
      <c r="G1" s="109"/>
      <c r="H1" s="109"/>
      <c r="I1" s="109"/>
    </row>
    <row r="2" spans="1:9" ht="24.75" x14ac:dyDescent="0.25">
      <c r="A2" s="111" t="s">
        <v>13</v>
      </c>
      <c r="B2" s="110" t="s">
        <v>35</v>
      </c>
      <c r="C2" s="32" t="s">
        <v>15</v>
      </c>
      <c r="D2" s="32" t="s">
        <v>16</v>
      </c>
      <c r="E2" s="32" t="s">
        <v>5</v>
      </c>
      <c r="F2" s="32" t="s">
        <v>17</v>
      </c>
      <c r="G2" s="32" t="s">
        <v>5</v>
      </c>
      <c r="H2" s="78" t="s">
        <v>127</v>
      </c>
      <c r="I2" s="32" t="s">
        <v>18</v>
      </c>
    </row>
    <row r="3" spans="1:9" ht="23.25" customHeight="1" x14ac:dyDescent="0.25">
      <c r="A3" s="111"/>
      <c r="B3" s="110"/>
      <c r="C3" s="32"/>
      <c r="D3" s="32">
        <v>2024</v>
      </c>
      <c r="E3" s="32" t="s">
        <v>19</v>
      </c>
      <c r="F3" s="32">
        <v>2025</v>
      </c>
      <c r="G3" s="32" t="s">
        <v>19</v>
      </c>
      <c r="H3" s="32" t="s">
        <v>167</v>
      </c>
      <c r="I3" s="32" t="s">
        <v>20</v>
      </c>
    </row>
    <row r="4" spans="1:9" x14ac:dyDescent="0.25">
      <c r="A4" s="37">
        <v>1</v>
      </c>
      <c r="B4" s="34">
        <v>40110</v>
      </c>
      <c r="C4" s="35" t="s">
        <v>21</v>
      </c>
      <c r="D4" s="36">
        <v>97545.74</v>
      </c>
      <c r="E4" s="40">
        <f>D4*100/D33</f>
        <v>29.45197430745738</v>
      </c>
      <c r="F4" s="36">
        <v>92867.97</v>
      </c>
      <c r="G4" s="40">
        <f>F4*100/F33</f>
        <v>30.423826566966149</v>
      </c>
      <c r="H4" s="40">
        <f>(F4-D4)*100/D4</f>
        <v>-4.7954631335002471</v>
      </c>
      <c r="I4" s="33">
        <f>F4-D4</f>
        <v>-4677.7700000000041</v>
      </c>
    </row>
    <row r="5" spans="1:9" x14ac:dyDescent="0.25">
      <c r="A5" s="37">
        <v>2</v>
      </c>
      <c r="B5" s="34">
        <v>50001</v>
      </c>
      <c r="C5" s="35" t="s">
        <v>78</v>
      </c>
      <c r="D5" s="36">
        <v>20597.419999999998</v>
      </c>
      <c r="E5" s="40">
        <f>D5*100/D33</f>
        <v>6.2189767040560531</v>
      </c>
      <c r="F5" s="36">
        <v>21440</v>
      </c>
      <c r="G5" s="40">
        <f>F5*100/F33</f>
        <v>7.023808548800563</v>
      </c>
      <c r="H5" s="40">
        <f t="shared" ref="H5:H33" si="0">(F5-D5)*100/D5</f>
        <v>4.0907065059604637</v>
      </c>
      <c r="I5" s="33">
        <f t="shared" ref="I5:I33" si="1">F5-D5</f>
        <v>842.58000000000175</v>
      </c>
    </row>
    <row r="6" spans="1:9" x14ac:dyDescent="0.25">
      <c r="A6" s="37">
        <v>3</v>
      </c>
      <c r="B6" s="34">
        <v>50009</v>
      </c>
      <c r="C6" s="35" t="s">
        <v>79</v>
      </c>
      <c r="D6" s="36">
        <v>98973.51</v>
      </c>
      <c r="E6" s="40">
        <f>D6*100/D33</f>
        <v>29.883060742979406</v>
      </c>
      <c r="F6" s="36">
        <v>100465.05</v>
      </c>
      <c r="G6" s="40">
        <f>F6*100/F33</f>
        <v>32.912652847279666</v>
      </c>
      <c r="H6" s="40">
        <f t="shared" si="0"/>
        <v>1.5070092997611262</v>
      </c>
      <c r="I6" s="33">
        <f t="shared" si="1"/>
        <v>1491.5400000000081</v>
      </c>
    </row>
    <row r="7" spans="1:9" x14ac:dyDescent="0.25">
      <c r="A7" s="37">
        <v>4</v>
      </c>
      <c r="B7" s="34">
        <v>50013</v>
      </c>
      <c r="C7" s="35" t="s">
        <v>80</v>
      </c>
      <c r="D7" s="36">
        <v>116</v>
      </c>
      <c r="E7" s="40">
        <f>D7*100/D33</f>
        <v>3.5023866953749656E-2</v>
      </c>
      <c r="F7" s="36">
        <v>51</v>
      </c>
      <c r="G7" s="40">
        <f>F7*100/F33</f>
        <v>1.670775354425507E-2</v>
      </c>
      <c r="H7" s="40">
        <f t="shared" si="0"/>
        <v>-56.03448275862069</v>
      </c>
      <c r="I7" s="33">
        <f t="shared" si="1"/>
        <v>-65</v>
      </c>
    </row>
    <row r="8" spans="1:9" x14ac:dyDescent="0.25">
      <c r="A8" s="37">
        <v>5</v>
      </c>
      <c r="B8" s="34">
        <v>50014</v>
      </c>
      <c r="C8" s="35" t="s">
        <v>81</v>
      </c>
      <c r="D8" s="36">
        <v>0</v>
      </c>
      <c r="E8" s="40">
        <f>D8*100/D33</f>
        <v>0</v>
      </c>
      <c r="F8" s="36">
        <v>0</v>
      </c>
      <c r="G8" s="40">
        <f>F8*100/F33</f>
        <v>0</v>
      </c>
      <c r="H8" s="40" t="e">
        <f t="shared" si="0"/>
        <v>#DIV/0!</v>
      </c>
      <c r="I8" s="33">
        <f t="shared" si="1"/>
        <v>0</v>
      </c>
    </row>
    <row r="9" spans="1:9" x14ac:dyDescent="0.25">
      <c r="A9" s="37">
        <v>6</v>
      </c>
      <c r="B9" s="34">
        <v>50015</v>
      </c>
      <c r="C9" s="35" t="s">
        <v>82</v>
      </c>
      <c r="D9" s="36">
        <v>382</v>
      </c>
      <c r="E9" s="40">
        <f>D9*100/D33</f>
        <v>0.11533721703734801</v>
      </c>
      <c r="F9" s="36">
        <v>143</v>
      </c>
      <c r="G9" s="40">
        <f>F9*100/F33</f>
        <v>4.6847230526048535E-2</v>
      </c>
      <c r="H9" s="40">
        <f t="shared" si="0"/>
        <v>-62.565445026178011</v>
      </c>
      <c r="I9" s="33">
        <f t="shared" si="1"/>
        <v>-239</v>
      </c>
    </row>
    <row r="10" spans="1:9" x14ac:dyDescent="0.25">
      <c r="A10" s="37">
        <v>7</v>
      </c>
      <c r="B10" s="34">
        <v>50016</v>
      </c>
      <c r="C10" s="35" t="s">
        <v>83</v>
      </c>
      <c r="D10" s="36">
        <v>8024</v>
      </c>
      <c r="E10" s="40">
        <f>D10*100/D33</f>
        <v>2.4226854175593728</v>
      </c>
      <c r="F10" s="36">
        <v>6429</v>
      </c>
      <c r="G10" s="40">
        <f>F10*100/F33</f>
        <v>2.1061597556081542</v>
      </c>
      <c r="H10" s="40">
        <f t="shared" si="0"/>
        <v>-19.877866400797608</v>
      </c>
      <c r="I10" s="33">
        <f t="shared" si="1"/>
        <v>-1595</v>
      </c>
    </row>
    <row r="11" spans="1:9" x14ac:dyDescent="0.25">
      <c r="A11" s="37">
        <v>8</v>
      </c>
      <c r="B11" s="34">
        <v>50017</v>
      </c>
      <c r="C11" s="35" t="s">
        <v>84</v>
      </c>
      <c r="D11" s="36">
        <v>1760</v>
      </c>
      <c r="E11" s="40">
        <f>D11*100/D33</f>
        <v>0.53139660205689132</v>
      </c>
      <c r="F11" s="36">
        <v>2029</v>
      </c>
      <c r="G11" s="40">
        <f>F11*100/F33</f>
        <v>0.66470650865281455</v>
      </c>
      <c r="H11" s="40">
        <f t="shared" si="0"/>
        <v>15.284090909090908</v>
      </c>
      <c r="I11" s="33">
        <f t="shared" si="1"/>
        <v>269</v>
      </c>
    </row>
    <row r="12" spans="1:9" x14ac:dyDescent="0.25">
      <c r="A12" s="37">
        <v>9</v>
      </c>
      <c r="B12" s="34">
        <v>50019</v>
      </c>
      <c r="C12" s="35" t="s">
        <v>85</v>
      </c>
      <c r="D12" s="36">
        <v>1113.0999999999999</v>
      </c>
      <c r="E12" s="40">
        <f>D12*100/D33</f>
        <v>0.33607815781223049</v>
      </c>
      <c r="F12" s="36">
        <v>877.2</v>
      </c>
      <c r="G12" s="40">
        <f>F12*100/F33</f>
        <v>0.28737336096118721</v>
      </c>
      <c r="H12" s="40">
        <f t="shared" si="0"/>
        <v>-21.19306441469768</v>
      </c>
      <c r="I12" s="33">
        <f t="shared" si="1"/>
        <v>-235.89999999999986</v>
      </c>
    </row>
    <row r="13" spans="1:9" x14ac:dyDescent="0.25">
      <c r="A13" s="37">
        <v>10</v>
      </c>
      <c r="B13" s="34">
        <v>50024</v>
      </c>
      <c r="C13" s="35" t="s">
        <v>86</v>
      </c>
      <c r="D13" s="36">
        <v>0</v>
      </c>
      <c r="E13" s="40">
        <f>D13*100/D33</f>
        <v>0</v>
      </c>
      <c r="F13" s="36">
        <v>255</v>
      </c>
      <c r="G13" s="40">
        <f>F13*100/F33</f>
        <v>8.3538767721275359E-2</v>
      </c>
      <c r="H13" s="40" t="e">
        <f t="shared" si="0"/>
        <v>#DIV/0!</v>
      </c>
      <c r="I13" s="33">
        <f t="shared" si="1"/>
        <v>255</v>
      </c>
    </row>
    <row r="14" spans="1:9" x14ac:dyDescent="0.25">
      <c r="A14" s="37">
        <v>11</v>
      </c>
      <c r="B14" s="34">
        <v>50026</v>
      </c>
      <c r="C14" s="35" t="s">
        <v>87</v>
      </c>
      <c r="D14" s="36">
        <v>2964.37</v>
      </c>
      <c r="E14" s="40">
        <f>D14*100/D33</f>
        <v>0.89503190070419714</v>
      </c>
      <c r="F14" s="36">
        <v>2132.5400000000004</v>
      </c>
      <c r="G14" s="40">
        <f>F14*100/F33</f>
        <v>0.69862652437775907</v>
      </c>
      <c r="H14" s="40">
        <f t="shared" si="0"/>
        <v>-28.060937062512419</v>
      </c>
      <c r="I14" s="33">
        <f t="shared" si="1"/>
        <v>-831.82999999999947</v>
      </c>
    </row>
    <row r="15" spans="1:9" x14ac:dyDescent="0.25">
      <c r="A15" s="37">
        <v>12</v>
      </c>
      <c r="B15" s="34">
        <v>50029</v>
      </c>
      <c r="C15" s="35" t="s">
        <v>88</v>
      </c>
      <c r="D15" s="36">
        <v>20682</v>
      </c>
      <c r="E15" s="40">
        <f>D15*100/D33</f>
        <v>6.244513933943538</v>
      </c>
      <c r="F15" s="36">
        <v>9700</v>
      </c>
      <c r="G15" s="40">
        <f>F15*100/F33</f>
        <v>3.1777492035151802</v>
      </c>
      <c r="H15" s="40">
        <f t="shared" si="0"/>
        <v>-53.099313412629343</v>
      </c>
      <c r="I15" s="33">
        <f t="shared" si="1"/>
        <v>-10982</v>
      </c>
    </row>
    <row r="16" spans="1:9" x14ac:dyDescent="0.25">
      <c r="A16" s="37">
        <v>13</v>
      </c>
      <c r="B16" s="34">
        <v>50032</v>
      </c>
      <c r="C16" s="35" t="s">
        <v>89</v>
      </c>
      <c r="D16" s="36">
        <v>4270</v>
      </c>
      <c r="E16" s="40">
        <f>D16*100/D33</f>
        <v>1.2892406197630262</v>
      </c>
      <c r="F16" s="36">
        <v>2967</v>
      </c>
      <c r="G16" s="40">
        <f>F16*100/F33</f>
        <v>0.97199813266283919</v>
      </c>
      <c r="H16" s="40">
        <f t="shared" si="0"/>
        <v>-30.515222482435597</v>
      </c>
      <c r="I16" s="33">
        <f t="shared" si="1"/>
        <v>-1303</v>
      </c>
    </row>
    <row r="17" spans="1:9" x14ac:dyDescent="0.25">
      <c r="A17" s="37">
        <v>14</v>
      </c>
      <c r="B17" s="34">
        <v>50103</v>
      </c>
      <c r="C17" s="35" t="s">
        <v>22</v>
      </c>
      <c r="D17" s="36">
        <v>500</v>
      </c>
      <c r="E17" s="40">
        <f>D17*100/D33</f>
        <v>0.15096494376616232</v>
      </c>
      <c r="F17" s="36">
        <v>800</v>
      </c>
      <c r="G17" s="40">
        <f>F17*100/F33</f>
        <v>0.26208240853733444</v>
      </c>
      <c r="H17" s="40">
        <f t="shared" si="0"/>
        <v>60</v>
      </c>
      <c r="I17" s="33">
        <f t="shared" si="1"/>
        <v>300</v>
      </c>
    </row>
    <row r="18" spans="1:9" x14ac:dyDescent="0.25">
      <c r="A18" s="37">
        <v>15</v>
      </c>
      <c r="B18" s="34">
        <v>50104</v>
      </c>
      <c r="C18" s="35" t="s">
        <v>23</v>
      </c>
      <c r="D18" s="36">
        <v>4480</v>
      </c>
      <c r="E18" s="40">
        <f>D18*100/D33</f>
        <v>1.3526458961448145</v>
      </c>
      <c r="F18" s="36">
        <v>1297.2</v>
      </c>
      <c r="G18" s="40">
        <f>F18*100/F33</f>
        <v>0.42496662544328784</v>
      </c>
      <c r="H18" s="40">
        <f t="shared" si="0"/>
        <v>-71.044642857142861</v>
      </c>
      <c r="I18" s="33">
        <f t="shared" si="1"/>
        <v>-3182.8</v>
      </c>
    </row>
    <row r="19" spans="1:9" x14ac:dyDescent="0.25">
      <c r="A19" s="37">
        <v>16</v>
      </c>
      <c r="B19" s="34">
        <v>50205</v>
      </c>
      <c r="C19" s="35" t="s">
        <v>24</v>
      </c>
      <c r="D19" s="36">
        <v>1286.78</v>
      </c>
      <c r="E19" s="40">
        <f>D19*100/D33</f>
        <v>0.38851734067884469</v>
      </c>
      <c r="F19" s="36">
        <v>1123.5</v>
      </c>
      <c r="G19" s="40">
        <f>F19*100/F33</f>
        <v>0.36806198248961908</v>
      </c>
      <c r="H19" s="40">
        <f t="shared" si="0"/>
        <v>-12.689037753151274</v>
      </c>
      <c r="I19" s="33">
        <f t="shared" si="1"/>
        <v>-163.27999999999997</v>
      </c>
    </row>
    <row r="20" spans="1:9" x14ac:dyDescent="0.25">
      <c r="A20" s="37">
        <v>17</v>
      </c>
      <c r="B20" s="34">
        <v>50401</v>
      </c>
      <c r="C20" s="35" t="s">
        <v>25</v>
      </c>
      <c r="D20" s="36"/>
      <c r="E20" s="40">
        <f>D20*100/D33</f>
        <v>0</v>
      </c>
      <c r="F20" s="36">
        <v>0</v>
      </c>
      <c r="G20" s="40">
        <f>F20*100/F33</f>
        <v>0</v>
      </c>
      <c r="H20" s="40" t="e">
        <f t="shared" si="0"/>
        <v>#DIV/0!</v>
      </c>
      <c r="I20" s="33">
        <f t="shared" si="1"/>
        <v>0</v>
      </c>
    </row>
    <row r="21" spans="1:9" x14ac:dyDescent="0.25">
      <c r="A21" s="37">
        <v>18</v>
      </c>
      <c r="B21" s="34">
        <v>50403</v>
      </c>
      <c r="C21" s="35" t="s">
        <v>26</v>
      </c>
      <c r="D21" s="36">
        <v>0</v>
      </c>
      <c r="E21" s="40">
        <f>D21*100/D33</f>
        <v>0</v>
      </c>
      <c r="F21" s="36">
        <v>0</v>
      </c>
      <c r="G21" s="40">
        <f>F21*100/F33</f>
        <v>0</v>
      </c>
      <c r="H21" s="40" t="e">
        <f t="shared" si="0"/>
        <v>#DIV/0!</v>
      </c>
      <c r="I21" s="33">
        <f t="shared" si="1"/>
        <v>0</v>
      </c>
    </row>
    <row r="22" spans="1:9" x14ac:dyDescent="0.25">
      <c r="A22" s="37">
        <v>19</v>
      </c>
      <c r="B22" s="34">
        <v>50405</v>
      </c>
      <c r="C22" s="35" t="s">
        <v>27</v>
      </c>
      <c r="D22" s="36">
        <v>2182.6799999999998</v>
      </c>
      <c r="E22" s="40">
        <f>D22*100/D33</f>
        <v>0.65901632691905421</v>
      </c>
      <c r="F22" s="36">
        <v>5007.7</v>
      </c>
      <c r="G22" s="40">
        <f>F22*100/F33</f>
        <v>1.6405375965405122</v>
      </c>
      <c r="H22" s="40">
        <f t="shared" si="0"/>
        <v>129.42895889457</v>
      </c>
      <c r="I22" s="33">
        <f t="shared" si="1"/>
        <v>2825.02</v>
      </c>
    </row>
    <row r="23" spans="1:9" x14ac:dyDescent="0.25">
      <c r="A23" s="37">
        <v>20</v>
      </c>
      <c r="B23" s="34">
        <v>50406</v>
      </c>
      <c r="C23" s="35" t="s">
        <v>28</v>
      </c>
      <c r="D23" s="36">
        <v>0</v>
      </c>
      <c r="E23" s="40">
        <f>D23*100/D33</f>
        <v>0</v>
      </c>
      <c r="F23" s="36">
        <v>0</v>
      </c>
      <c r="G23" s="40">
        <f>F23*100/F33</f>
        <v>0</v>
      </c>
      <c r="H23" s="40" t="e">
        <f t="shared" si="0"/>
        <v>#DIV/0!</v>
      </c>
      <c r="I23" s="33">
        <f t="shared" si="1"/>
        <v>0</v>
      </c>
    </row>
    <row r="24" spans="1:9" x14ac:dyDescent="0.25">
      <c r="A24" s="37">
        <v>21</v>
      </c>
      <c r="B24" s="34">
        <v>50407</v>
      </c>
      <c r="C24" s="35" t="s">
        <v>29</v>
      </c>
      <c r="D24" s="36">
        <v>1639</v>
      </c>
      <c r="E24" s="40">
        <f>D24*100/D33</f>
        <v>0.4948630856654801</v>
      </c>
      <c r="F24" s="36">
        <v>441</v>
      </c>
      <c r="G24" s="40">
        <f>F24*100/F33</f>
        <v>0.14447292770620562</v>
      </c>
      <c r="H24" s="40">
        <f t="shared" si="0"/>
        <v>-73.093349603416712</v>
      </c>
      <c r="I24" s="33">
        <f t="shared" si="1"/>
        <v>-1198</v>
      </c>
    </row>
    <row r="25" spans="1:9" x14ac:dyDescent="0.25">
      <c r="A25" s="37">
        <v>22</v>
      </c>
      <c r="B25" s="34">
        <v>50408</v>
      </c>
      <c r="C25" s="35" t="s">
        <v>30</v>
      </c>
      <c r="D25" s="36">
        <v>4162.99</v>
      </c>
      <c r="E25" s="40">
        <f>D25*100/D33</f>
        <v>1.2569311024981922</v>
      </c>
      <c r="F25" s="36">
        <v>2051.36</v>
      </c>
      <c r="G25" s="40">
        <f>F25*100/F33</f>
        <v>0.67203171197143297</v>
      </c>
      <c r="H25" s="40">
        <f t="shared" si="0"/>
        <v>-50.723878750609536</v>
      </c>
      <c r="I25" s="33">
        <f t="shared" si="1"/>
        <v>-2111.6299999999997</v>
      </c>
    </row>
    <row r="26" spans="1:9" x14ac:dyDescent="0.25">
      <c r="A26" s="37">
        <v>23</v>
      </c>
      <c r="B26" s="34">
        <v>50409</v>
      </c>
      <c r="C26" s="37" t="s">
        <v>33</v>
      </c>
      <c r="D26" s="36">
        <v>8282.5</v>
      </c>
      <c r="E26" s="40">
        <f>D26*100/D33</f>
        <v>2.5007342934864787</v>
      </c>
      <c r="F26" s="36">
        <v>9806</v>
      </c>
      <c r="G26" s="40">
        <f>F26*100/F33</f>
        <v>3.212475122646377</v>
      </c>
      <c r="H26" s="40">
        <f t="shared" si="0"/>
        <v>18.394204648354965</v>
      </c>
      <c r="I26" s="33">
        <f t="shared" si="1"/>
        <v>1523.5</v>
      </c>
    </row>
    <row r="27" spans="1:9" x14ac:dyDescent="0.25">
      <c r="A27" s="37">
        <v>24</v>
      </c>
      <c r="B27" s="34">
        <v>50409</v>
      </c>
      <c r="C27" s="37" t="s">
        <v>32</v>
      </c>
      <c r="D27" s="36">
        <v>7343.3</v>
      </c>
      <c r="E27" s="40">
        <f>D27*100/D33</f>
        <v>2.2171617431161197</v>
      </c>
      <c r="F27" s="36">
        <v>6910</v>
      </c>
      <c r="G27" s="40">
        <f>F27*100/F33</f>
        <v>2.2637368037412262</v>
      </c>
      <c r="H27" s="40">
        <f t="shared" si="0"/>
        <v>-5.9006168888646808</v>
      </c>
      <c r="I27" s="33">
        <f t="shared" si="1"/>
        <v>-433.30000000000018</v>
      </c>
    </row>
    <row r="28" spans="1:9" x14ac:dyDescent="0.25">
      <c r="A28" s="37">
        <v>25</v>
      </c>
      <c r="B28" s="34">
        <v>50409</v>
      </c>
      <c r="C28" s="37" t="s">
        <v>31</v>
      </c>
      <c r="D28" s="36">
        <v>28885</v>
      </c>
      <c r="E28" s="40">
        <f>D28*100/D33</f>
        <v>8.7212448013711974</v>
      </c>
      <c r="F28" s="36">
        <v>17110</v>
      </c>
      <c r="G28" s="40">
        <f>F28*100/F33</f>
        <v>5.6052875125922403</v>
      </c>
      <c r="H28" s="40">
        <f t="shared" si="0"/>
        <v>-40.765102994633892</v>
      </c>
      <c r="I28" s="33">
        <f t="shared" si="1"/>
        <v>-11775</v>
      </c>
    </row>
    <row r="29" spans="1:9" x14ac:dyDescent="0.25">
      <c r="A29" s="37">
        <v>26</v>
      </c>
      <c r="B29" s="34">
        <v>50409</v>
      </c>
      <c r="C29" s="35" t="s">
        <v>90</v>
      </c>
      <c r="D29" s="36">
        <v>0</v>
      </c>
      <c r="E29" s="40">
        <f>D29*100/D33</f>
        <v>0</v>
      </c>
      <c r="F29" s="36">
        <v>59</v>
      </c>
      <c r="G29" s="40">
        <f>F29*100/F33</f>
        <v>1.9328577629628415E-2</v>
      </c>
      <c r="H29" s="40" t="e">
        <f t="shared" si="0"/>
        <v>#DIV/0!</v>
      </c>
      <c r="I29" s="33">
        <f t="shared" si="1"/>
        <v>59</v>
      </c>
    </row>
    <row r="30" spans="1:9" x14ac:dyDescent="0.25">
      <c r="A30" s="37">
        <v>27</v>
      </c>
      <c r="B30" s="95">
        <v>50409</v>
      </c>
      <c r="C30" s="92" t="s">
        <v>159</v>
      </c>
      <c r="D30" s="36">
        <v>0</v>
      </c>
      <c r="E30" s="40" t="e">
        <f t="shared" ref="E30:E31" si="2">D30*100/D34</f>
        <v>#DIV/0!</v>
      </c>
      <c r="F30" s="36">
        <v>0</v>
      </c>
      <c r="G30" s="40" t="e">
        <f t="shared" ref="G30:G31" si="3">F30*100/F34</f>
        <v>#DIV/0!</v>
      </c>
      <c r="H30" s="40" t="e">
        <f t="shared" ref="H30:H31" si="4">(F30-D30)*100/D30</f>
        <v>#DIV/0!</v>
      </c>
      <c r="I30" s="33">
        <f t="shared" si="1"/>
        <v>0</v>
      </c>
    </row>
    <row r="31" spans="1:9" x14ac:dyDescent="0.25">
      <c r="A31" s="37">
        <v>28</v>
      </c>
      <c r="B31" s="95">
        <v>55600</v>
      </c>
      <c r="C31" s="92" t="s">
        <v>160</v>
      </c>
      <c r="D31" s="36">
        <v>0</v>
      </c>
      <c r="E31" s="40" t="e">
        <f t="shared" si="2"/>
        <v>#DIV/0!</v>
      </c>
      <c r="F31" s="36">
        <v>12001.98</v>
      </c>
      <c r="G31" s="40" t="e">
        <f t="shared" si="3"/>
        <v>#DIV/0!</v>
      </c>
      <c r="H31" s="40" t="e">
        <f t="shared" si="4"/>
        <v>#DIV/0!</v>
      </c>
      <c r="I31" s="33">
        <f t="shared" si="1"/>
        <v>12001.98</v>
      </c>
    </row>
    <row r="32" spans="1:9" x14ac:dyDescent="0.25">
      <c r="A32" s="37">
        <v>29</v>
      </c>
      <c r="B32" s="34">
        <v>50504</v>
      </c>
      <c r="C32" s="92" t="s">
        <v>115</v>
      </c>
      <c r="D32" s="36">
        <v>16012.33</v>
      </c>
      <c r="E32" s="40">
        <f>D32*100/D33</f>
        <v>4.8346009960304679</v>
      </c>
      <c r="F32" s="36">
        <v>9283</v>
      </c>
      <c r="G32" s="40">
        <f>F32*100/F33</f>
        <v>3.0411387480650949</v>
      </c>
      <c r="H32" s="40">
        <f t="shared" si="0"/>
        <v>-42.025926270567744</v>
      </c>
      <c r="I32" s="33">
        <f t="shared" si="1"/>
        <v>-6729.33</v>
      </c>
    </row>
    <row r="33" spans="1:9" x14ac:dyDescent="0.25">
      <c r="A33" s="37"/>
      <c r="B33" s="34"/>
      <c r="C33" s="38" t="s">
        <v>34</v>
      </c>
      <c r="D33" s="41">
        <f>SUM(D4:D32)</f>
        <v>331202.71999999997</v>
      </c>
      <c r="E33" s="80"/>
      <c r="F33" s="41">
        <f>SUM(F4:F32)</f>
        <v>305247.5</v>
      </c>
      <c r="G33" s="80"/>
      <c r="H33" s="40">
        <f t="shared" si="0"/>
        <v>-7.8366566554767347</v>
      </c>
      <c r="I33" s="33">
        <f t="shared" si="1"/>
        <v>-25955.219999999972</v>
      </c>
    </row>
    <row r="34" spans="1:9" ht="14.1" customHeight="1" x14ac:dyDescent="0.25">
      <c r="A34" s="103" t="s">
        <v>168</v>
      </c>
      <c r="B34" s="103"/>
      <c r="C34" s="103"/>
      <c r="D34" s="103"/>
      <c r="E34" s="103"/>
      <c r="F34" s="103"/>
      <c r="G34" s="103"/>
      <c r="H34" s="103"/>
      <c r="I34" s="103"/>
    </row>
    <row r="35" spans="1:9" ht="12" customHeight="1" x14ac:dyDescent="0.25">
      <c r="A35" s="79"/>
      <c r="B35" s="79"/>
      <c r="C35" s="79"/>
      <c r="D35" s="79"/>
      <c r="E35" s="79"/>
      <c r="F35" s="79"/>
      <c r="G35" s="79"/>
      <c r="H35" s="79"/>
      <c r="I35" s="79"/>
    </row>
    <row r="36" spans="1:9" ht="17.25" customHeight="1" x14ac:dyDescent="0.25">
      <c r="A36" s="31"/>
      <c r="B36" s="31"/>
      <c r="C36" s="112"/>
      <c r="D36" s="112"/>
      <c r="E36" s="31"/>
      <c r="F36" s="31"/>
      <c r="G36" s="31"/>
      <c r="H36" s="31"/>
      <c r="I36" s="31"/>
    </row>
    <row r="37" spans="1:9" ht="23.25" x14ac:dyDescent="0.25">
      <c r="C37" s="39" t="s">
        <v>128</v>
      </c>
      <c r="D37" s="113">
        <f>D33</f>
        <v>331202.71999999997</v>
      </c>
      <c r="E37" s="113"/>
    </row>
    <row r="38" spans="1:9" ht="23.25" x14ac:dyDescent="0.25">
      <c r="C38" s="39" t="s">
        <v>169</v>
      </c>
      <c r="D38" s="113">
        <f>F33</f>
        <v>305247.5</v>
      </c>
      <c r="E38" s="113"/>
    </row>
    <row r="40" spans="1:9" x14ac:dyDescent="0.25">
      <c r="D40" s="19"/>
    </row>
    <row r="41" spans="1:9" x14ac:dyDescent="0.25">
      <c r="D41" s="19"/>
    </row>
    <row r="42" spans="1:9" x14ac:dyDescent="0.25">
      <c r="D42" s="19"/>
    </row>
    <row r="43" spans="1:9" x14ac:dyDescent="0.25">
      <c r="D43" s="19"/>
    </row>
    <row r="48" spans="1:9" x14ac:dyDescent="0.25">
      <c r="B48" s="104" t="s">
        <v>122</v>
      </c>
      <c r="C48" s="104"/>
      <c r="D48" s="104"/>
      <c r="E48" s="104"/>
      <c r="F48" s="104"/>
    </row>
  </sheetData>
  <mergeCells count="8">
    <mergeCell ref="A1:I1"/>
    <mergeCell ref="B2:B3"/>
    <mergeCell ref="A34:I34"/>
    <mergeCell ref="B48:F48"/>
    <mergeCell ref="A2:A3"/>
    <mergeCell ref="C36:D36"/>
    <mergeCell ref="D37:E37"/>
    <mergeCell ref="D38:E38"/>
  </mergeCells>
  <pageMargins left="0.45" right="0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9"/>
  <sheetViews>
    <sheetView zoomScaleNormal="100" workbookViewId="0">
      <selection activeCell="B3" sqref="B3"/>
    </sheetView>
  </sheetViews>
  <sheetFormatPr defaultRowHeight="15" x14ac:dyDescent="0.25"/>
  <cols>
    <col min="1" max="1" width="4.5703125" customWidth="1"/>
    <col min="2" max="2" width="9.140625" customWidth="1"/>
    <col min="3" max="3" width="17.85546875" customWidth="1"/>
    <col min="4" max="5" width="12" customWidth="1"/>
    <col min="6" max="6" width="12.140625" customWidth="1"/>
    <col min="7" max="7" width="12.7109375" customWidth="1"/>
    <col min="8" max="8" width="9.5703125" bestFit="1" customWidth="1"/>
    <col min="9" max="9" width="10" customWidth="1"/>
    <col min="10" max="10" width="14.85546875" customWidth="1"/>
    <col min="11" max="12" width="10.5703125" bestFit="1" customWidth="1"/>
  </cols>
  <sheetData>
    <row r="1" spans="1:7" x14ac:dyDescent="0.25">
      <c r="A1" t="s">
        <v>170</v>
      </c>
    </row>
    <row r="2" spans="1:7" ht="38.25" x14ac:dyDescent="0.25">
      <c r="A2" s="90" t="s">
        <v>13</v>
      </c>
      <c r="B2" s="91" t="s">
        <v>14</v>
      </c>
      <c r="C2" s="90" t="s">
        <v>15</v>
      </c>
      <c r="D2" s="91" t="s">
        <v>171</v>
      </c>
      <c r="E2" s="91" t="s">
        <v>172</v>
      </c>
      <c r="F2" s="91" t="s">
        <v>173</v>
      </c>
      <c r="G2" s="91" t="s">
        <v>174</v>
      </c>
    </row>
    <row r="3" spans="1:7" ht="15.75" x14ac:dyDescent="0.25">
      <c r="A3" s="92">
        <v>1</v>
      </c>
      <c r="B3" s="95">
        <v>40110</v>
      </c>
      <c r="C3" s="92" t="s">
        <v>91</v>
      </c>
      <c r="D3" s="124">
        <v>21009.8</v>
      </c>
      <c r="E3" s="124">
        <v>35901.370000000003</v>
      </c>
      <c r="F3" s="124">
        <v>35956.799999999996</v>
      </c>
      <c r="G3" s="93">
        <f>D3+E3+F3</f>
        <v>92867.97</v>
      </c>
    </row>
    <row r="4" spans="1:7" ht="15.75" x14ac:dyDescent="0.25">
      <c r="A4" s="92">
        <v>2</v>
      </c>
      <c r="B4" s="95">
        <v>50001</v>
      </c>
      <c r="C4" s="92" t="s">
        <v>92</v>
      </c>
      <c r="D4" s="124">
        <v>7775</v>
      </c>
      <c r="E4" s="124">
        <v>5850</v>
      </c>
      <c r="F4" s="124">
        <v>7815</v>
      </c>
      <c r="G4" s="93">
        <f t="shared" ref="G4:G31" si="0">D4+E4+F4</f>
        <v>21440</v>
      </c>
    </row>
    <row r="5" spans="1:7" ht="15.75" x14ac:dyDescent="0.25">
      <c r="A5" s="92">
        <v>3</v>
      </c>
      <c r="B5" s="95">
        <v>50009</v>
      </c>
      <c r="C5" s="92" t="s">
        <v>93</v>
      </c>
      <c r="D5" s="124">
        <v>29556.57</v>
      </c>
      <c r="E5" s="124">
        <v>64889.54</v>
      </c>
      <c r="F5" s="124">
        <v>6018.9400000000005</v>
      </c>
      <c r="G5" s="93">
        <f t="shared" si="0"/>
        <v>100465.05</v>
      </c>
    </row>
    <row r="6" spans="1:7" ht="15.75" x14ac:dyDescent="0.25">
      <c r="A6" s="92">
        <v>4</v>
      </c>
      <c r="B6" s="95">
        <v>50013</v>
      </c>
      <c r="C6" s="92" t="s">
        <v>94</v>
      </c>
      <c r="D6" s="124">
        <v>20</v>
      </c>
      <c r="E6" s="124">
        <v>27</v>
      </c>
      <c r="F6" s="124">
        <v>4</v>
      </c>
      <c r="G6" s="93">
        <f t="shared" si="0"/>
        <v>51</v>
      </c>
    </row>
    <row r="7" spans="1:7" ht="15.75" x14ac:dyDescent="0.25">
      <c r="A7" s="92">
        <v>5</v>
      </c>
      <c r="B7" s="95">
        <v>50014</v>
      </c>
      <c r="C7" s="92" t="s">
        <v>95</v>
      </c>
      <c r="D7" s="124">
        <v>0</v>
      </c>
      <c r="E7" s="124">
        <v>0</v>
      </c>
      <c r="F7" s="124">
        <v>0</v>
      </c>
      <c r="G7" s="93">
        <f t="shared" si="0"/>
        <v>0</v>
      </c>
    </row>
    <row r="8" spans="1:7" ht="15.75" x14ac:dyDescent="0.25">
      <c r="A8" s="92">
        <v>6</v>
      </c>
      <c r="B8" s="95">
        <v>50015</v>
      </c>
      <c r="C8" s="92" t="s">
        <v>96</v>
      </c>
      <c r="D8" s="124">
        <v>6</v>
      </c>
      <c r="E8" s="124">
        <v>128</v>
      </c>
      <c r="F8" s="124">
        <v>9</v>
      </c>
      <c r="G8" s="93">
        <f t="shared" si="0"/>
        <v>143</v>
      </c>
    </row>
    <row r="9" spans="1:7" ht="15.75" x14ac:dyDescent="0.25">
      <c r="A9" s="92">
        <v>7</v>
      </c>
      <c r="B9" s="95">
        <v>50016</v>
      </c>
      <c r="C9" s="92" t="s">
        <v>97</v>
      </c>
      <c r="D9" s="124">
        <v>2226</v>
      </c>
      <c r="E9" s="124">
        <v>2149</v>
      </c>
      <c r="F9" s="124">
        <v>2054</v>
      </c>
      <c r="G9" s="93">
        <f t="shared" si="0"/>
        <v>6429</v>
      </c>
    </row>
    <row r="10" spans="1:7" ht="15.75" x14ac:dyDescent="0.25">
      <c r="A10" s="92">
        <v>8</v>
      </c>
      <c r="B10" s="95">
        <v>50017</v>
      </c>
      <c r="C10" s="92" t="s">
        <v>98</v>
      </c>
      <c r="D10" s="124">
        <v>741</v>
      </c>
      <c r="E10" s="124">
        <v>928</v>
      </c>
      <c r="F10" s="124">
        <v>360</v>
      </c>
      <c r="G10" s="93">
        <f t="shared" si="0"/>
        <v>2029</v>
      </c>
    </row>
    <row r="11" spans="1:7" ht="15.75" x14ac:dyDescent="0.25">
      <c r="A11" s="92">
        <v>9</v>
      </c>
      <c r="B11" s="95">
        <v>50019</v>
      </c>
      <c r="C11" s="92" t="s">
        <v>99</v>
      </c>
      <c r="D11" s="124">
        <v>303.7</v>
      </c>
      <c r="E11" s="124">
        <v>317.90000000000003</v>
      </c>
      <c r="F11" s="124">
        <v>255.6</v>
      </c>
      <c r="G11" s="93">
        <f t="shared" si="0"/>
        <v>877.2</v>
      </c>
    </row>
    <row r="12" spans="1:7" ht="15.75" x14ac:dyDescent="0.25">
      <c r="A12" s="92">
        <v>10</v>
      </c>
      <c r="B12" s="95">
        <v>50024</v>
      </c>
      <c r="C12" s="92" t="s">
        <v>157</v>
      </c>
      <c r="D12" s="124">
        <v>105</v>
      </c>
      <c r="E12" s="124">
        <v>60</v>
      </c>
      <c r="F12" s="124">
        <v>90</v>
      </c>
      <c r="G12" s="93">
        <f t="shared" si="0"/>
        <v>255</v>
      </c>
    </row>
    <row r="13" spans="1:7" ht="15.75" x14ac:dyDescent="0.25">
      <c r="A13" s="92">
        <v>11</v>
      </c>
      <c r="B13" s="95">
        <v>50026</v>
      </c>
      <c r="C13" s="92" t="s">
        <v>100</v>
      </c>
      <c r="D13" s="124">
        <v>970.54000000000008</v>
      </c>
      <c r="E13" s="124">
        <v>1001.2</v>
      </c>
      <c r="F13" s="124">
        <v>160.80000000000001</v>
      </c>
      <c r="G13" s="93">
        <f t="shared" si="0"/>
        <v>2132.5400000000004</v>
      </c>
    </row>
    <row r="14" spans="1:7" ht="15.75" x14ac:dyDescent="0.25">
      <c r="A14" s="92">
        <v>12</v>
      </c>
      <c r="B14" s="95">
        <v>50029</v>
      </c>
      <c r="C14" s="92" t="s">
        <v>158</v>
      </c>
      <c r="D14" s="124">
        <v>3320</v>
      </c>
      <c r="E14" s="124">
        <v>1580</v>
      </c>
      <c r="F14" s="124">
        <v>4800</v>
      </c>
      <c r="G14" s="93">
        <f t="shared" si="0"/>
        <v>9700</v>
      </c>
    </row>
    <row r="15" spans="1:7" ht="15.75" x14ac:dyDescent="0.25">
      <c r="A15" s="92">
        <v>13</v>
      </c>
      <c r="B15" s="95">
        <v>50032</v>
      </c>
      <c r="C15" s="92" t="s">
        <v>101</v>
      </c>
      <c r="D15" s="124">
        <v>950</v>
      </c>
      <c r="E15" s="124">
        <v>1067</v>
      </c>
      <c r="F15" s="124">
        <v>950</v>
      </c>
      <c r="G15" s="93">
        <f t="shared" si="0"/>
        <v>2967</v>
      </c>
    </row>
    <row r="16" spans="1:7" ht="15.75" x14ac:dyDescent="0.25">
      <c r="A16" s="92">
        <v>14</v>
      </c>
      <c r="B16" s="95">
        <v>50103</v>
      </c>
      <c r="C16" s="92" t="s">
        <v>102</v>
      </c>
      <c r="D16" s="124">
        <v>300</v>
      </c>
      <c r="E16" s="124">
        <v>0</v>
      </c>
      <c r="F16" s="124">
        <v>500</v>
      </c>
      <c r="G16" s="93">
        <f t="shared" si="0"/>
        <v>800</v>
      </c>
    </row>
    <row r="17" spans="1:7" ht="15.75" x14ac:dyDescent="0.25">
      <c r="A17" s="92">
        <v>15</v>
      </c>
      <c r="B17" s="95">
        <v>50104</v>
      </c>
      <c r="C17" s="92" t="s">
        <v>103</v>
      </c>
      <c r="D17" s="124">
        <v>1000</v>
      </c>
      <c r="E17" s="124">
        <v>0</v>
      </c>
      <c r="F17" s="124">
        <v>297.2</v>
      </c>
      <c r="G17" s="93">
        <f t="shared" si="0"/>
        <v>1297.2</v>
      </c>
    </row>
    <row r="18" spans="1:7" ht="15.75" x14ac:dyDescent="0.25">
      <c r="A18" s="92">
        <v>16</v>
      </c>
      <c r="B18" s="95">
        <v>50205</v>
      </c>
      <c r="C18" s="92" t="s">
        <v>104</v>
      </c>
      <c r="D18" s="124">
        <v>361</v>
      </c>
      <c r="E18" s="124">
        <v>86</v>
      </c>
      <c r="F18" s="124">
        <v>676.5</v>
      </c>
      <c r="G18" s="93">
        <f t="shared" si="0"/>
        <v>1123.5</v>
      </c>
    </row>
    <row r="19" spans="1:7" ht="15.75" x14ac:dyDescent="0.25">
      <c r="A19" s="92">
        <v>17</v>
      </c>
      <c r="B19" s="95">
        <v>50401</v>
      </c>
      <c r="C19" s="92" t="s">
        <v>105</v>
      </c>
      <c r="D19" s="124">
        <v>0</v>
      </c>
      <c r="E19" s="124">
        <v>0</v>
      </c>
      <c r="F19" s="124">
        <v>0</v>
      </c>
      <c r="G19" s="93">
        <f t="shared" si="0"/>
        <v>0</v>
      </c>
    </row>
    <row r="20" spans="1:7" ht="15.75" x14ac:dyDescent="0.25">
      <c r="A20" s="92">
        <v>18</v>
      </c>
      <c r="B20" s="95">
        <v>50403</v>
      </c>
      <c r="C20" s="92" t="s">
        <v>106</v>
      </c>
      <c r="D20" s="124">
        <v>0</v>
      </c>
      <c r="E20" s="124">
        <v>0</v>
      </c>
      <c r="F20" s="124">
        <v>0</v>
      </c>
      <c r="G20" s="93">
        <f t="shared" si="0"/>
        <v>0</v>
      </c>
    </row>
    <row r="21" spans="1:7" ht="15.75" x14ac:dyDescent="0.25">
      <c r="A21" s="92">
        <v>19</v>
      </c>
      <c r="B21" s="95">
        <v>50405</v>
      </c>
      <c r="C21" s="92" t="s">
        <v>107</v>
      </c>
      <c r="D21" s="124">
        <v>4600</v>
      </c>
      <c r="E21" s="124">
        <v>0</v>
      </c>
      <c r="F21" s="124">
        <v>407.7</v>
      </c>
      <c r="G21" s="93">
        <f t="shared" si="0"/>
        <v>5007.7</v>
      </c>
    </row>
    <row r="22" spans="1:7" ht="15.75" x14ac:dyDescent="0.25">
      <c r="A22" s="92">
        <v>20</v>
      </c>
      <c r="B22" s="95">
        <v>50406</v>
      </c>
      <c r="C22" s="92" t="s">
        <v>108</v>
      </c>
      <c r="D22" s="124">
        <v>0</v>
      </c>
      <c r="E22" s="124">
        <v>0</v>
      </c>
      <c r="F22" s="124">
        <v>0</v>
      </c>
      <c r="G22" s="93">
        <f t="shared" si="0"/>
        <v>0</v>
      </c>
    </row>
    <row r="23" spans="1:7" ht="15.75" x14ac:dyDescent="0.25">
      <c r="A23" s="92">
        <v>21</v>
      </c>
      <c r="B23" s="95">
        <v>50407</v>
      </c>
      <c r="C23" s="92" t="s">
        <v>109</v>
      </c>
      <c r="D23" s="124">
        <v>91</v>
      </c>
      <c r="E23" s="124">
        <v>250</v>
      </c>
      <c r="F23" s="124">
        <v>100</v>
      </c>
      <c r="G23" s="93">
        <f t="shared" si="0"/>
        <v>441</v>
      </c>
    </row>
    <row r="24" spans="1:7" ht="15.75" x14ac:dyDescent="0.25">
      <c r="A24" s="92">
        <v>22</v>
      </c>
      <c r="B24" s="95">
        <v>50408</v>
      </c>
      <c r="C24" s="92" t="s">
        <v>110</v>
      </c>
      <c r="D24" s="124">
        <v>816.72</v>
      </c>
      <c r="E24" s="124">
        <v>730.82</v>
      </c>
      <c r="F24" s="124">
        <v>503.82</v>
      </c>
      <c r="G24" s="93">
        <f t="shared" si="0"/>
        <v>2051.36</v>
      </c>
    </row>
    <row r="25" spans="1:7" ht="15.75" x14ac:dyDescent="0.25">
      <c r="A25" s="92">
        <v>23</v>
      </c>
      <c r="B25" s="95">
        <v>50409</v>
      </c>
      <c r="C25" s="92" t="s">
        <v>111</v>
      </c>
      <c r="D25" s="124">
        <v>3630</v>
      </c>
      <c r="E25" s="124">
        <v>3410</v>
      </c>
      <c r="F25" s="124">
        <v>2766</v>
      </c>
      <c r="G25" s="93">
        <f t="shared" si="0"/>
        <v>9806</v>
      </c>
    </row>
    <row r="26" spans="1:7" ht="15.75" x14ac:dyDescent="0.25">
      <c r="A26" s="92">
        <v>24</v>
      </c>
      <c r="B26" s="95">
        <v>50409</v>
      </c>
      <c r="C26" s="92" t="s">
        <v>112</v>
      </c>
      <c r="D26" s="124">
        <v>2374</v>
      </c>
      <c r="E26" s="124">
        <v>2223</v>
      </c>
      <c r="F26" s="124">
        <v>2313</v>
      </c>
      <c r="G26" s="93">
        <f t="shared" si="0"/>
        <v>6910</v>
      </c>
    </row>
    <row r="27" spans="1:7" ht="15.75" x14ac:dyDescent="0.25">
      <c r="A27" s="92">
        <v>25</v>
      </c>
      <c r="B27" s="95">
        <v>50409</v>
      </c>
      <c r="C27" s="92" t="s">
        <v>113</v>
      </c>
      <c r="D27" s="124">
        <v>1470</v>
      </c>
      <c r="E27" s="124">
        <v>14053</v>
      </c>
      <c r="F27" s="124">
        <v>1587</v>
      </c>
      <c r="G27" s="93">
        <f t="shared" si="0"/>
        <v>17110</v>
      </c>
    </row>
    <row r="28" spans="1:7" ht="15.75" x14ac:dyDescent="0.25">
      <c r="A28" s="92">
        <v>26</v>
      </c>
      <c r="B28" s="95">
        <v>50409</v>
      </c>
      <c r="C28" s="92" t="s">
        <v>114</v>
      </c>
      <c r="D28" s="124">
        <v>0</v>
      </c>
      <c r="E28" s="124">
        <v>30</v>
      </c>
      <c r="F28" s="124">
        <v>29</v>
      </c>
      <c r="G28" s="93">
        <f t="shared" si="0"/>
        <v>59</v>
      </c>
    </row>
    <row r="29" spans="1:7" ht="15.75" x14ac:dyDescent="0.25">
      <c r="A29" s="92">
        <v>27</v>
      </c>
      <c r="B29" s="95">
        <v>50409</v>
      </c>
      <c r="C29" s="92" t="s">
        <v>159</v>
      </c>
      <c r="D29" s="124">
        <v>0</v>
      </c>
      <c r="E29" s="124">
        <v>0</v>
      </c>
      <c r="F29" s="124">
        <v>0</v>
      </c>
      <c r="G29" s="93">
        <f t="shared" si="0"/>
        <v>0</v>
      </c>
    </row>
    <row r="30" spans="1:7" ht="15.75" x14ac:dyDescent="0.25">
      <c r="A30" s="92">
        <v>28</v>
      </c>
      <c r="B30" s="95">
        <v>55600</v>
      </c>
      <c r="C30" s="92" t="s">
        <v>160</v>
      </c>
      <c r="D30" s="124">
        <v>199.98</v>
      </c>
      <c r="E30" s="124">
        <v>11802</v>
      </c>
      <c r="F30" s="124">
        <v>0</v>
      </c>
      <c r="G30" s="93">
        <f t="shared" si="0"/>
        <v>12001.98</v>
      </c>
    </row>
    <row r="31" spans="1:7" ht="15.75" x14ac:dyDescent="0.25">
      <c r="A31" s="92">
        <v>29</v>
      </c>
      <c r="B31" s="96">
        <v>50504</v>
      </c>
      <c r="C31" s="92" t="s">
        <v>115</v>
      </c>
      <c r="D31" s="125">
        <v>3082</v>
      </c>
      <c r="E31" s="125">
        <v>3106</v>
      </c>
      <c r="F31" s="124">
        <v>3095</v>
      </c>
      <c r="G31" s="93">
        <f t="shared" si="0"/>
        <v>9283</v>
      </c>
    </row>
    <row r="32" spans="1:7" x14ac:dyDescent="0.25">
      <c r="A32" s="114" t="s">
        <v>2</v>
      </c>
      <c r="B32" s="114"/>
      <c r="C32" s="114"/>
      <c r="D32" s="94">
        <f>SUM(D3:D31)</f>
        <v>84908.309999999983</v>
      </c>
      <c r="E32" s="94">
        <f t="shared" ref="E32:G32" si="1">SUM(E3:E31)</f>
        <v>149589.83000000002</v>
      </c>
      <c r="F32" s="94">
        <f t="shared" si="1"/>
        <v>70749.359999999986</v>
      </c>
      <c r="G32" s="94">
        <f t="shared" si="1"/>
        <v>305247.5</v>
      </c>
    </row>
    <row r="33" spans="1:7" x14ac:dyDescent="0.25">
      <c r="A33" s="103" t="s">
        <v>175</v>
      </c>
      <c r="B33" s="103"/>
      <c r="C33" s="103"/>
      <c r="D33" s="103"/>
      <c r="E33" s="103"/>
      <c r="F33" s="103"/>
      <c r="G33" s="103"/>
    </row>
    <row r="37" spans="1:7" x14ac:dyDescent="0.25">
      <c r="C37" s="16" t="s">
        <v>171</v>
      </c>
      <c r="D37" s="16" t="s">
        <v>176</v>
      </c>
      <c r="E37" s="16" t="s">
        <v>173</v>
      </c>
    </row>
    <row r="38" spans="1:7" x14ac:dyDescent="0.25">
      <c r="C38" s="16"/>
      <c r="D38" s="16"/>
      <c r="E38" s="16"/>
    </row>
    <row r="39" spans="1:7" x14ac:dyDescent="0.25">
      <c r="C39" s="17">
        <f>D32</f>
        <v>84908.309999999983</v>
      </c>
      <c r="D39" s="18">
        <f>E32</f>
        <v>149589.83000000002</v>
      </c>
      <c r="E39" s="18">
        <f>F32</f>
        <v>70749.359999999986</v>
      </c>
    </row>
  </sheetData>
  <mergeCells count="2">
    <mergeCell ref="A33:G33"/>
    <mergeCell ref="A32:C32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0"/>
  <sheetViews>
    <sheetView zoomScaleNormal="100" workbookViewId="0">
      <selection activeCell="A3" sqref="A3"/>
    </sheetView>
  </sheetViews>
  <sheetFormatPr defaultRowHeight="15" x14ac:dyDescent="0.25"/>
  <cols>
    <col min="1" max="1" width="25.28515625" customWidth="1"/>
    <col min="2" max="2" width="13.42578125" customWidth="1"/>
    <col min="3" max="3" width="8.7109375" customWidth="1"/>
    <col min="4" max="4" width="11.28515625" customWidth="1"/>
    <col min="5" max="5" width="9.140625" customWidth="1"/>
    <col min="6" max="6" width="8.7109375" customWidth="1"/>
    <col min="7" max="7" width="12" customWidth="1"/>
    <col min="8" max="8" width="10.140625" customWidth="1"/>
    <col min="9" max="9" width="9.5703125" bestFit="1" customWidth="1"/>
    <col min="10" max="10" width="10" customWidth="1"/>
    <col min="11" max="11" width="14.85546875" customWidth="1"/>
    <col min="12" max="13" width="10.5703125" bestFit="1" customWidth="1"/>
  </cols>
  <sheetData>
    <row r="1" spans="1:14" x14ac:dyDescent="0.25">
      <c r="A1" t="s">
        <v>177</v>
      </c>
    </row>
    <row r="2" spans="1:14" ht="77.25" x14ac:dyDescent="0.25">
      <c r="A2" s="42" t="s">
        <v>3</v>
      </c>
      <c r="B2" s="4" t="s">
        <v>163</v>
      </c>
      <c r="C2" s="4" t="s">
        <v>77</v>
      </c>
      <c r="D2" s="6" t="s">
        <v>178</v>
      </c>
      <c r="E2" s="6" t="s">
        <v>4</v>
      </c>
      <c r="F2" s="6" t="s">
        <v>152</v>
      </c>
      <c r="G2" s="6" t="s">
        <v>129</v>
      </c>
      <c r="H2" s="6" t="s">
        <v>179</v>
      </c>
      <c r="J2" s="23"/>
      <c r="K2" s="3"/>
      <c r="L2" s="26"/>
      <c r="M2" s="24"/>
      <c r="N2" s="3"/>
    </row>
    <row r="3" spans="1:14" ht="27" customHeight="1" x14ac:dyDescent="0.25">
      <c r="A3" s="11" t="s">
        <v>0</v>
      </c>
      <c r="B3" s="43">
        <v>14673149</v>
      </c>
      <c r="C3" s="44">
        <f>B3*100/B9</f>
        <v>90.362241340502933</v>
      </c>
      <c r="D3" s="5">
        <v>4364334.74</v>
      </c>
      <c r="E3" s="20">
        <f>D3*100/B3</f>
        <v>29.743681741390343</v>
      </c>
      <c r="F3" s="81">
        <f>D3*100/D9</f>
        <v>96.063878882794441</v>
      </c>
      <c r="G3" s="5">
        <v>3006181.83</v>
      </c>
      <c r="H3" s="20">
        <f>(D3-G3)*100/G3</f>
        <v>45.178668051493077</v>
      </c>
      <c r="J3" s="23"/>
      <c r="K3" s="25"/>
      <c r="L3" s="26"/>
      <c r="M3" s="24"/>
      <c r="N3" s="3"/>
    </row>
    <row r="4" spans="1:14" ht="27.75" customHeight="1" x14ac:dyDescent="0.25">
      <c r="A4" s="11" t="s">
        <v>126</v>
      </c>
      <c r="B4" s="45">
        <v>1495504</v>
      </c>
      <c r="C4" s="44">
        <f>B4*100/B9</f>
        <v>9.2098221979268047</v>
      </c>
      <c r="D4" s="82">
        <v>167022.24</v>
      </c>
      <c r="E4" s="20">
        <f>D4*100/B4</f>
        <v>11.168291091163915</v>
      </c>
      <c r="F4" s="81">
        <f>D4*100/D9</f>
        <v>3.6763459243946595</v>
      </c>
      <c r="G4" s="82">
        <v>64614.94</v>
      </c>
      <c r="H4" s="20">
        <f>(D4-G4)*100/G4</f>
        <v>158.48857864760066</v>
      </c>
      <c r="J4" s="27"/>
      <c r="K4" s="3"/>
      <c r="L4" s="107"/>
      <c r="M4" s="28"/>
      <c r="N4" s="3"/>
    </row>
    <row r="5" spans="1:14" ht="27" customHeight="1" x14ac:dyDescent="0.25">
      <c r="A5" s="11" t="s">
        <v>1</v>
      </c>
      <c r="B5" s="46">
        <v>0</v>
      </c>
      <c r="C5" s="44">
        <f>B5*100/B9</f>
        <v>0</v>
      </c>
      <c r="D5" s="10">
        <v>0</v>
      </c>
      <c r="E5" s="20"/>
      <c r="F5" s="81"/>
      <c r="G5" s="10" t="s">
        <v>130</v>
      </c>
      <c r="H5" s="20"/>
      <c r="J5" s="27"/>
      <c r="K5" s="29"/>
      <c r="L5" s="107"/>
      <c r="M5" s="29"/>
      <c r="N5" s="21"/>
    </row>
    <row r="6" spans="1:14" ht="26.25" x14ac:dyDescent="0.25">
      <c r="A6" s="11" t="s">
        <v>118</v>
      </c>
      <c r="B6" s="46">
        <v>48572.59</v>
      </c>
      <c r="C6" s="44">
        <f>B6*100/B9</f>
        <v>0.29912652697204256</v>
      </c>
      <c r="D6" s="10">
        <v>11802</v>
      </c>
      <c r="E6" s="20">
        <f>D6*100/B6</f>
        <v>24.297654294325259</v>
      </c>
      <c r="F6" s="81">
        <f>D6*100/D9</f>
        <v>0.25977519281088418</v>
      </c>
      <c r="G6" s="10">
        <v>11986.5</v>
      </c>
      <c r="H6" s="20">
        <f>(D6-G6)*100/G6</f>
        <v>-1.5392316355900388</v>
      </c>
      <c r="J6" s="27"/>
      <c r="K6" s="29"/>
      <c r="L6" s="107"/>
      <c r="M6" s="29"/>
      <c r="N6" s="21"/>
    </row>
    <row r="7" spans="1:14" ht="33" customHeight="1" x14ac:dyDescent="0.25">
      <c r="A7" s="11" t="s">
        <v>119</v>
      </c>
      <c r="B7" s="46">
        <v>18341.330000000002</v>
      </c>
      <c r="C7" s="44">
        <f>B7*100/B9</f>
        <v>0.11295214735199696</v>
      </c>
      <c r="D7" s="10">
        <v>0</v>
      </c>
      <c r="E7" s="20">
        <f>D7*100/B7</f>
        <v>0</v>
      </c>
      <c r="F7" s="81"/>
      <c r="G7" s="10"/>
      <c r="H7" s="20" t="e">
        <f t="shared" ref="H7:H8" si="0">(D7-G7)*100/G7</f>
        <v>#DIV/0!</v>
      </c>
      <c r="J7" s="27"/>
      <c r="K7" s="29"/>
      <c r="L7" s="107"/>
      <c r="M7" s="29"/>
      <c r="N7" s="21"/>
    </row>
    <row r="8" spans="1:14" ht="26.25" x14ac:dyDescent="0.25">
      <c r="A8" s="11" t="s">
        <v>120</v>
      </c>
      <c r="B8" s="45">
        <v>2575.0100000000002</v>
      </c>
      <c r="C8" s="44">
        <f>B8*100/B9</f>
        <v>1.5857787246228366E-2</v>
      </c>
      <c r="D8" s="5">
        <v>0</v>
      </c>
      <c r="E8" s="20">
        <f>D8*100/B8</f>
        <v>0</v>
      </c>
      <c r="F8" s="81"/>
      <c r="G8" s="5"/>
      <c r="H8" s="20" t="e">
        <f t="shared" si="0"/>
        <v>#DIV/0!</v>
      </c>
    </row>
    <row r="9" spans="1:14" ht="28.5" customHeight="1" x14ac:dyDescent="0.25">
      <c r="A9" s="13" t="s">
        <v>2</v>
      </c>
      <c r="B9" s="47">
        <f>SUM(B3:B8)</f>
        <v>16238141.93</v>
      </c>
      <c r="C9" s="48">
        <f>SUM(C3:C8)</f>
        <v>100.00000000000001</v>
      </c>
      <c r="D9" s="7">
        <f>SUM(D3:D8)</f>
        <v>4543158.9800000004</v>
      </c>
      <c r="E9" s="83"/>
      <c r="F9" s="84">
        <f>D9*100/B9</f>
        <v>27.978317960175637</v>
      </c>
      <c r="G9" s="7">
        <f>SUM(G3:G8)</f>
        <v>3082783.27</v>
      </c>
      <c r="H9" s="83">
        <f>(D9-G9)*100/G9</f>
        <v>47.371987651924691</v>
      </c>
    </row>
    <row r="10" spans="1:14" x14ac:dyDescent="0.25">
      <c r="A10" s="116" t="s">
        <v>180</v>
      </c>
      <c r="B10" s="116"/>
      <c r="C10" s="116"/>
      <c r="D10" s="116"/>
      <c r="E10" s="116"/>
      <c r="F10" s="116"/>
      <c r="G10" s="116"/>
      <c r="H10" s="116"/>
    </row>
    <row r="15" spans="1:14" ht="26.25" x14ac:dyDescent="0.25">
      <c r="A15" s="6" t="s">
        <v>178</v>
      </c>
      <c r="B15" s="5">
        <f>D9</f>
        <v>4543158.9800000004</v>
      </c>
    </row>
    <row r="16" spans="1:14" ht="26.25" x14ac:dyDescent="0.25">
      <c r="A16" s="6" t="s">
        <v>129</v>
      </c>
      <c r="B16" s="5">
        <f>G9</f>
        <v>3082783.27</v>
      </c>
    </row>
    <row r="20" spans="1:8" x14ac:dyDescent="0.25">
      <c r="A20" s="115" t="s">
        <v>123</v>
      </c>
      <c r="B20" s="115"/>
      <c r="C20" s="115"/>
      <c r="D20" s="115"/>
      <c r="E20" s="115"/>
      <c r="F20" s="54"/>
      <c r="G20" s="54"/>
      <c r="H20" s="54"/>
    </row>
  </sheetData>
  <mergeCells count="3">
    <mergeCell ref="A20:E20"/>
    <mergeCell ref="L4:L7"/>
    <mergeCell ref="A10:H10"/>
  </mergeCells>
  <pageMargins left="0.45" right="0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9"/>
  <sheetViews>
    <sheetView zoomScaleNormal="100" workbookViewId="0">
      <selection activeCell="A5" sqref="A5"/>
    </sheetView>
  </sheetViews>
  <sheetFormatPr defaultRowHeight="15" x14ac:dyDescent="0.25"/>
  <cols>
    <col min="1" max="1" width="19.5703125" customWidth="1"/>
    <col min="2" max="2" width="12.85546875" customWidth="1"/>
    <col min="3" max="3" width="12.140625" customWidth="1"/>
    <col min="4" max="4" width="11.5703125" customWidth="1"/>
    <col min="5" max="5" width="10.5703125" customWidth="1"/>
    <col min="6" max="6" width="11.85546875" customWidth="1"/>
    <col min="7" max="7" width="10.42578125" customWidth="1"/>
    <col min="9" max="9" width="11.28515625" bestFit="1" customWidth="1"/>
  </cols>
  <sheetData>
    <row r="1" spans="1:9" x14ac:dyDescent="0.25">
      <c r="A1" s="117" t="s">
        <v>181</v>
      </c>
      <c r="B1" s="117"/>
      <c r="C1" s="117"/>
      <c r="D1" s="117"/>
      <c r="E1" s="117"/>
      <c r="F1" s="117"/>
      <c r="G1" s="117"/>
    </row>
    <row r="2" spans="1:9" ht="78" customHeight="1" x14ac:dyDescent="0.25">
      <c r="A2" s="8" t="s">
        <v>6</v>
      </c>
      <c r="B2" s="4" t="s">
        <v>133</v>
      </c>
      <c r="C2" s="4" t="s">
        <v>183</v>
      </c>
      <c r="D2" s="4" t="s">
        <v>4</v>
      </c>
      <c r="E2" s="4" t="s">
        <v>132</v>
      </c>
      <c r="F2" s="4" t="s">
        <v>131</v>
      </c>
      <c r="G2" s="4" t="s">
        <v>184</v>
      </c>
    </row>
    <row r="3" spans="1:9" x14ac:dyDescent="0.25">
      <c r="A3" s="50"/>
      <c r="B3" s="4"/>
      <c r="C3" s="4"/>
      <c r="D3" s="51"/>
      <c r="E3" s="50"/>
      <c r="F3" s="4"/>
      <c r="G3" s="4" t="s">
        <v>7</v>
      </c>
    </row>
    <row r="4" spans="1:9" x14ac:dyDescent="0.25">
      <c r="A4" s="9"/>
      <c r="B4" s="10"/>
      <c r="C4" s="10"/>
      <c r="D4" s="6"/>
      <c r="E4" s="120">
        <f>C5*100/C14</f>
        <v>48.911523452784827</v>
      </c>
      <c r="F4" s="10"/>
      <c r="G4" s="52"/>
    </row>
    <row r="5" spans="1:9" x14ac:dyDescent="0.25">
      <c r="A5" s="9" t="s">
        <v>8</v>
      </c>
      <c r="B5" s="55">
        <v>8892032</v>
      </c>
      <c r="C5" s="5">
        <v>2222128.27</v>
      </c>
      <c r="D5" s="20">
        <f>C5*100/B5</f>
        <v>24.990106535828932</v>
      </c>
      <c r="E5" s="120"/>
      <c r="F5" s="5">
        <v>1999702.68</v>
      </c>
      <c r="G5" s="20">
        <f>(C5-F5)*100/F5</f>
        <v>11.122933035225021</v>
      </c>
      <c r="I5" s="1"/>
    </row>
    <row r="6" spans="1:9" x14ac:dyDescent="0.25">
      <c r="A6" s="9"/>
      <c r="B6" s="52"/>
      <c r="C6" s="52"/>
      <c r="D6" s="49"/>
      <c r="E6" s="120">
        <f>C7*100/C14</f>
        <v>9.9221381418618098</v>
      </c>
      <c r="F6" s="52"/>
      <c r="G6" s="52"/>
    </row>
    <row r="7" spans="1:9" x14ac:dyDescent="0.25">
      <c r="A7" s="9" t="s">
        <v>9</v>
      </c>
      <c r="B7" s="55">
        <v>1700000</v>
      </c>
      <c r="C7" s="53">
        <v>450778.51</v>
      </c>
      <c r="D7" s="20">
        <f t="shared" ref="D7:D13" si="0">C7*100/B7</f>
        <v>26.51638294117647</v>
      </c>
      <c r="E7" s="120"/>
      <c r="F7" s="53">
        <v>426200.42</v>
      </c>
      <c r="G7" s="20">
        <f>(C7-F7)*100/F7</f>
        <v>5.7667915953719682</v>
      </c>
    </row>
    <row r="8" spans="1:9" x14ac:dyDescent="0.25">
      <c r="A8" s="9"/>
      <c r="B8" s="52"/>
      <c r="C8" s="52"/>
      <c r="D8" s="20"/>
      <c r="E8" s="120">
        <f>C9*100/C14</f>
        <v>4.2018600018263061</v>
      </c>
      <c r="F8" s="52"/>
      <c r="G8" s="52"/>
    </row>
    <row r="9" spans="1:9" x14ac:dyDescent="0.25">
      <c r="A9" s="9" t="s">
        <v>10</v>
      </c>
      <c r="B9" s="55">
        <v>370000</v>
      </c>
      <c r="C9" s="5">
        <v>190897.18</v>
      </c>
      <c r="D9" s="20">
        <f t="shared" si="0"/>
        <v>51.593832432432436</v>
      </c>
      <c r="E9" s="120"/>
      <c r="F9" s="5">
        <v>90901.07</v>
      </c>
      <c r="G9" s="20">
        <f>(C9-F9)*100/F9</f>
        <v>110.00542677880466</v>
      </c>
    </row>
    <row r="10" spans="1:9" x14ac:dyDescent="0.25">
      <c r="A10" s="10"/>
      <c r="B10" s="52"/>
      <c r="C10" s="52"/>
      <c r="D10" s="20"/>
      <c r="E10" s="120">
        <f>C11*100/C14</f>
        <v>4.7452750596898543</v>
      </c>
      <c r="F10" s="52"/>
      <c r="G10" s="52"/>
    </row>
    <row r="11" spans="1:9" ht="15.75" customHeight="1" x14ac:dyDescent="0.25">
      <c r="A11" s="11" t="s">
        <v>11</v>
      </c>
      <c r="B11" s="55">
        <v>800000</v>
      </c>
      <c r="C11" s="53">
        <v>215585.39</v>
      </c>
      <c r="D11" s="20">
        <f t="shared" si="0"/>
        <v>26.948173749999999</v>
      </c>
      <c r="E11" s="120"/>
      <c r="F11" s="53">
        <v>110964.43</v>
      </c>
      <c r="G11" s="20">
        <f>(C11-F11)*100/F11</f>
        <v>94.283330252766604</v>
      </c>
    </row>
    <row r="12" spans="1:9" x14ac:dyDescent="0.25">
      <c r="A12" s="9"/>
      <c r="B12" s="52"/>
      <c r="C12" s="52"/>
      <c r="D12" s="20"/>
      <c r="E12" s="120">
        <f>C13*100/C14</f>
        <v>32.219203343837194</v>
      </c>
      <c r="F12" s="52"/>
      <c r="G12" s="52"/>
    </row>
    <row r="13" spans="1:9" x14ac:dyDescent="0.25">
      <c r="A13" s="9" t="s">
        <v>12</v>
      </c>
      <c r="B13" s="55">
        <v>4406621</v>
      </c>
      <c r="C13" s="53">
        <v>1463769.63</v>
      </c>
      <c r="D13" s="20">
        <f t="shared" si="0"/>
        <v>33.21750679261956</v>
      </c>
      <c r="E13" s="120"/>
      <c r="F13" s="53">
        <v>455014.67</v>
      </c>
      <c r="G13" s="20">
        <f>(C13-F13)*100/F13</f>
        <v>221.69723890440719</v>
      </c>
    </row>
    <row r="14" spans="1:9" ht="24.75" customHeight="1" x14ac:dyDescent="0.25">
      <c r="A14" s="8" t="s">
        <v>2</v>
      </c>
      <c r="B14" s="57">
        <f>SUM(B5:B13)</f>
        <v>16168653</v>
      </c>
      <c r="C14" s="7">
        <f>SUM(C5:C13)</f>
        <v>4543158.9800000004</v>
      </c>
      <c r="D14" s="56">
        <f>C14*100/B14</f>
        <v>28.098561951944919</v>
      </c>
      <c r="E14" s="4">
        <v>100</v>
      </c>
      <c r="F14" s="57">
        <f>SUM(F4:F13)</f>
        <v>3082783.27</v>
      </c>
      <c r="G14" s="56">
        <f>(C14-F14)*100/F14</f>
        <v>47.371987651924691</v>
      </c>
    </row>
    <row r="15" spans="1:9" x14ac:dyDescent="0.25">
      <c r="A15" s="104" t="s">
        <v>182</v>
      </c>
      <c r="B15" s="104"/>
      <c r="C15" s="104"/>
      <c r="D15" s="104"/>
      <c r="E15" s="104"/>
      <c r="F15" s="104"/>
      <c r="G15" s="104"/>
    </row>
    <row r="17" spans="1:7" x14ac:dyDescent="0.25">
      <c r="F17" s="1"/>
    </row>
    <row r="18" spans="1:7" ht="45" customHeight="1" x14ac:dyDescent="0.25">
      <c r="A18" s="119" t="s">
        <v>185</v>
      </c>
      <c r="B18" s="119"/>
    </row>
    <row r="19" spans="1:7" x14ac:dyDescent="0.25">
      <c r="A19" s="8" t="s">
        <v>8</v>
      </c>
      <c r="B19" s="7">
        <f>C5</f>
        <v>2222128.27</v>
      </c>
    </row>
    <row r="20" spans="1:7" x14ac:dyDescent="0.25">
      <c r="A20" s="8" t="s">
        <v>9</v>
      </c>
      <c r="B20" s="12">
        <v>354560.83</v>
      </c>
    </row>
    <row r="21" spans="1:7" x14ac:dyDescent="0.25">
      <c r="A21" s="8" t="s">
        <v>10</v>
      </c>
      <c r="B21" s="7">
        <v>80024.61</v>
      </c>
    </row>
    <row r="22" spans="1:7" ht="26.25" x14ac:dyDescent="0.25">
      <c r="A22" s="13" t="s">
        <v>11</v>
      </c>
      <c r="B22" s="12">
        <v>13650</v>
      </c>
    </row>
    <row r="23" spans="1:7" x14ac:dyDescent="0.25">
      <c r="A23" s="8" t="s">
        <v>12</v>
      </c>
      <c r="B23" s="12">
        <v>54874.2</v>
      </c>
    </row>
    <row r="24" spans="1:7" x14ac:dyDescent="0.25">
      <c r="A24" s="14"/>
      <c r="B24" s="14"/>
    </row>
    <row r="25" spans="1:7" x14ac:dyDescent="0.25">
      <c r="A25" s="14"/>
      <c r="B25" s="15"/>
    </row>
    <row r="29" spans="1:7" ht="34.5" customHeight="1" x14ac:dyDescent="0.25">
      <c r="A29" s="118" t="s">
        <v>124</v>
      </c>
      <c r="B29" s="118"/>
      <c r="C29" s="118"/>
      <c r="D29" s="118"/>
      <c r="E29" s="54"/>
      <c r="F29" s="54"/>
      <c r="G29" s="54"/>
    </row>
  </sheetData>
  <mergeCells count="9">
    <mergeCell ref="A1:G1"/>
    <mergeCell ref="A29:D29"/>
    <mergeCell ref="A15:G15"/>
    <mergeCell ref="A18:B18"/>
    <mergeCell ref="E4:E5"/>
    <mergeCell ref="E6:E7"/>
    <mergeCell ref="E8:E9"/>
    <mergeCell ref="E10:E11"/>
    <mergeCell ref="E12:E13"/>
  </mergeCells>
  <pageMargins left="0.45" right="0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81"/>
  <sheetViews>
    <sheetView zoomScaleNormal="100" workbookViewId="0">
      <selection activeCell="A3" sqref="A3"/>
    </sheetView>
  </sheetViews>
  <sheetFormatPr defaultRowHeight="15" x14ac:dyDescent="0.25"/>
  <cols>
    <col min="1" max="1" width="6.42578125" customWidth="1"/>
    <col min="2" max="2" width="8.140625" customWidth="1"/>
    <col min="3" max="3" width="29.5703125" customWidth="1"/>
    <col min="4" max="4" width="17.85546875" customWidth="1"/>
    <col min="5" max="5" width="17.5703125" customWidth="1"/>
    <col min="6" max="6" width="16.28515625" customWidth="1"/>
    <col min="7" max="7" width="15.85546875" customWidth="1"/>
    <col min="8" max="8" width="15" customWidth="1"/>
    <col min="9" max="9" width="20.42578125" customWidth="1"/>
    <col min="10" max="10" width="9.5703125" bestFit="1" customWidth="1"/>
    <col min="11" max="11" width="10" customWidth="1"/>
    <col min="12" max="12" width="14.85546875" customWidth="1"/>
    <col min="13" max="14" width="10.5703125" bestFit="1" customWidth="1"/>
  </cols>
  <sheetData>
    <row r="1" spans="1:7" ht="27.6" customHeight="1" x14ac:dyDescent="0.25">
      <c r="A1" s="121" t="s">
        <v>186</v>
      </c>
      <c r="B1" s="122"/>
      <c r="C1" s="122"/>
      <c r="D1" s="122"/>
      <c r="E1" s="122"/>
      <c r="F1" s="123"/>
      <c r="G1" s="30"/>
    </row>
    <row r="2" spans="1:7" ht="26.25" customHeight="1" x14ac:dyDescent="0.25">
      <c r="A2" s="73" t="s">
        <v>13</v>
      </c>
      <c r="B2" s="58" t="s">
        <v>35</v>
      </c>
      <c r="C2" s="58" t="s">
        <v>6</v>
      </c>
      <c r="D2" s="86" t="s">
        <v>188</v>
      </c>
      <c r="E2" s="86" t="s">
        <v>187</v>
      </c>
      <c r="F2" s="87" t="s">
        <v>36</v>
      </c>
      <c r="G2" s="3"/>
    </row>
    <row r="3" spans="1:7" x14ac:dyDescent="0.25">
      <c r="A3" s="65">
        <v>1</v>
      </c>
      <c r="B3" s="65">
        <v>11111</v>
      </c>
      <c r="C3" s="98" t="s">
        <v>37</v>
      </c>
      <c r="D3" s="62">
        <v>1703488.15</v>
      </c>
      <c r="E3" s="62">
        <v>1523665.75</v>
      </c>
      <c r="F3" s="88">
        <f>D3-E3</f>
        <v>179822.39999999991</v>
      </c>
      <c r="G3" s="3"/>
    </row>
    <row r="4" spans="1:7" ht="24.75" x14ac:dyDescent="0.25">
      <c r="A4" s="65">
        <v>2</v>
      </c>
      <c r="B4" s="65">
        <v>11121</v>
      </c>
      <c r="C4" s="98" t="s">
        <v>146</v>
      </c>
      <c r="D4" s="62">
        <v>116026.85</v>
      </c>
      <c r="E4" s="62">
        <v>116428.47</v>
      </c>
      <c r="F4" s="88">
        <f t="shared" ref="F4" si="0">D4-E4</f>
        <v>-401.61999999999534</v>
      </c>
      <c r="G4" s="3"/>
    </row>
    <row r="5" spans="1:7" ht="24.75" x14ac:dyDescent="0.25">
      <c r="A5" s="65">
        <v>3</v>
      </c>
      <c r="B5" s="65">
        <v>11131</v>
      </c>
      <c r="C5" s="98" t="s">
        <v>147</v>
      </c>
      <c r="D5" s="62">
        <v>105412.34</v>
      </c>
      <c r="E5" s="62">
        <v>94985.24</v>
      </c>
      <c r="F5" s="88">
        <f t="shared" ref="F5" si="1">D5-E5</f>
        <v>10427.099999999991</v>
      </c>
      <c r="G5" s="3"/>
    </row>
    <row r="6" spans="1:7" x14ac:dyDescent="0.25">
      <c r="A6" s="65">
        <v>4</v>
      </c>
      <c r="B6" s="65">
        <v>11151</v>
      </c>
      <c r="C6" s="98" t="s">
        <v>148</v>
      </c>
      <c r="D6" s="62">
        <v>4497.8900000000003</v>
      </c>
      <c r="E6" s="62">
        <v>3763.35</v>
      </c>
      <c r="F6" s="88">
        <f t="shared" ref="F6:F7" si="2">D6-E6</f>
        <v>734.54000000000042</v>
      </c>
      <c r="G6" s="3"/>
    </row>
    <row r="7" spans="1:7" x14ac:dyDescent="0.25">
      <c r="A7" s="65">
        <v>5</v>
      </c>
      <c r="B7" s="65">
        <v>11152</v>
      </c>
      <c r="C7" s="98" t="s">
        <v>153</v>
      </c>
      <c r="D7" s="62">
        <v>4070.38</v>
      </c>
      <c r="E7" s="62">
        <v>3451.44</v>
      </c>
      <c r="F7" s="88">
        <f t="shared" si="2"/>
        <v>618.94000000000005</v>
      </c>
      <c r="G7" s="3"/>
    </row>
    <row r="8" spans="1:7" x14ac:dyDescent="0.25">
      <c r="A8" s="65">
        <v>6</v>
      </c>
      <c r="B8" s="65">
        <v>11211</v>
      </c>
      <c r="C8" s="98" t="s">
        <v>149</v>
      </c>
      <c r="D8" s="62">
        <v>95055.35</v>
      </c>
      <c r="E8" s="62">
        <v>82807.31</v>
      </c>
      <c r="F8" s="88">
        <f t="shared" ref="F8" si="3">D8-E8</f>
        <v>12248.040000000008</v>
      </c>
      <c r="G8" s="3"/>
    </row>
    <row r="9" spans="1:7" ht="24.75" x14ac:dyDescent="0.25">
      <c r="A9" s="65">
        <v>7</v>
      </c>
      <c r="B9" s="65">
        <v>11311</v>
      </c>
      <c r="C9" s="98" t="s">
        <v>150</v>
      </c>
      <c r="D9" s="62">
        <v>105412.34</v>
      </c>
      <c r="E9" s="62">
        <v>94985.24</v>
      </c>
      <c r="F9" s="88">
        <f t="shared" ref="F9" si="4">D9-E9</f>
        <v>10427.099999999991</v>
      </c>
      <c r="G9" s="3"/>
    </row>
    <row r="10" spans="1:7" ht="24.75" x14ac:dyDescent="0.25">
      <c r="A10" s="65">
        <v>8</v>
      </c>
      <c r="B10" s="65">
        <v>11411</v>
      </c>
      <c r="C10" s="98" t="s">
        <v>154</v>
      </c>
      <c r="D10" s="62">
        <v>9277.5400000000009</v>
      </c>
      <c r="E10" s="62">
        <v>12348.51</v>
      </c>
      <c r="F10" s="88">
        <f>D10-E10</f>
        <v>-3070.9699999999993</v>
      </c>
      <c r="G10" s="3"/>
    </row>
    <row r="11" spans="1:7" x14ac:dyDescent="0.25">
      <c r="A11" s="65">
        <v>9</v>
      </c>
      <c r="B11" s="65">
        <v>11416</v>
      </c>
      <c r="C11" s="98" t="s">
        <v>155</v>
      </c>
      <c r="D11" s="62">
        <v>440.83</v>
      </c>
      <c r="E11" s="62">
        <v>276.38</v>
      </c>
      <c r="F11" s="88">
        <f>D11-E11</f>
        <v>164.45</v>
      </c>
      <c r="G11" s="3"/>
    </row>
    <row r="12" spans="1:7" ht="24.75" x14ac:dyDescent="0.25">
      <c r="A12" s="65">
        <v>10</v>
      </c>
      <c r="B12" s="65">
        <v>11418</v>
      </c>
      <c r="C12" s="98" t="s">
        <v>189</v>
      </c>
      <c r="D12" s="62">
        <v>2848.88</v>
      </c>
      <c r="E12" s="62">
        <v>0</v>
      </c>
      <c r="F12" s="88">
        <f>D12-E12</f>
        <v>2848.88</v>
      </c>
      <c r="G12" s="3"/>
    </row>
    <row r="13" spans="1:7" ht="36.75" x14ac:dyDescent="0.25">
      <c r="A13" s="65">
        <v>11</v>
      </c>
      <c r="B13" s="65">
        <v>11431</v>
      </c>
      <c r="C13" s="98" t="s">
        <v>156</v>
      </c>
      <c r="D13" s="62">
        <v>74937.66</v>
      </c>
      <c r="E13" s="62">
        <v>65396.83</v>
      </c>
      <c r="F13" s="88">
        <f>D13-E13</f>
        <v>9540.8300000000017</v>
      </c>
      <c r="G13" s="3"/>
    </row>
    <row r="14" spans="1:7" x14ac:dyDescent="0.25">
      <c r="A14" s="65">
        <v>12</v>
      </c>
      <c r="B14" s="65">
        <v>11611</v>
      </c>
      <c r="C14" s="98" t="s">
        <v>151</v>
      </c>
      <c r="D14" s="62">
        <v>660.06</v>
      </c>
      <c r="E14" s="62">
        <v>1594.16</v>
      </c>
      <c r="F14" s="88">
        <f t="shared" ref="F14" si="5">D14-E14</f>
        <v>-934.10000000000014</v>
      </c>
      <c r="G14" s="3"/>
    </row>
    <row r="15" spans="1:7" x14ac:dyDescent="0.25">
      <c r="A15" s="63"/>
      <c r="B15" s="63" t="s">
        <v>38</v>
      </c>
      <c r="C15" s="102" t="s">
        <v>39</v>
      </c>
      <c r="D15" s="64">
        <f>SUM(D3:D14)</f>
        <v>2222128.27</v>
      </c>
      <c r="E15" s="64">
        <f>SUM(E3:E14)</f>
        <v>1999702.68</v>
      </c>
      <c r="F15" s="64">
        <f>SUM(F3:F14)</f>
        <v>222425.58999999988</v>
      </c>
      <c r="G15" s="3"/>
    </row>
    <row r="16" spans="1:7" ht="24.75" x14ac:dyDescent="0.25">
      <c r="A16" s="65">
        <v>13</v>
      </c>
      <c r="B16" s="65">
        <v>13140</v>
      </c>
      <c r="C16" s="98" t="s">
        <v>190</v>
      </c>
      <c r="D16" s="62">
        <v>310</v>
      </c>
      <c r="E16" s="62">
        <v>0</v>
      </c>
      <c r="F16" s="88">
        <f t="shared" ref="F16:F17" si="6">D16-E16</f>
        <v>310</v>
      </c>
      <c r="G16" s="3"/>
    </row>
    <row r="17" spans="1:7" ht="36.75" x14ac:dyDescent="0.25">
      <c r="A17" s="65">
        <v>14</v>
      </c>
      <c r="B17" s="65">
        <v>13141</v>
      </c>
      <c r="C17" s="98" t="s">
        <v>191</v>
      </c>
      <c r="D17" s="62">
        <v>354</v>
      </c>
      <c r="E17" s="62"/>
      <c r="F17" s="88">
        <f t="shared" si="6"/>
        <v>354</v>
      </c>
      <c r="G17" s="3"/>
    </row>
    <row r="18" spans="1:7" ht="36.75" x14ac:dyDescent="0.25">
      <c r="A18" s="65">
        <v>15</v>
      </c>
      <c r="B18" s="65">
        <v>13143</v>
      </c>
      <c r="C18" s="98" t="s">
        <v>192</v>
      </c>
      <c r="D18" s="62">
        <v>7</v>
      </c>
      <c r="E18" s="62">
        <v>0</v>
      </c>
      <c r="F18" s="88">
        <f t="shared" ref="F18" si="7">D18-E18</f>
        <v>7</v>
      </c>
      <c r="G18" s="3"/>
    </row>
    <row r="19" spans="1:7" x14ac:dyDescent="0.25">
      <c r="A19" s="65">
        <v>16</v>
      </c>
      <c r="B19" s="65">
        <v>13310</v>
      </c>
      <c r="C19" s="98" t="s">
        <v>40</v>
      </c>
      <c r="D19" s="62">
        <v>755.41</v>
      </c>
      <c r="E19" s="62">
        <v>682.78</v>
      </c>
      <c r="F19" s="88">
        <f t="shared" ref="F19" si="8">D19-E19</f>
        <v>72.63</v>
      </c>
      <c r="G19" s="3"/>
    </row>
    <row r="20" spans="1:7" x14ac:dyDescent="0.25">
      <c r="A20" s="65">
        <v>17</v>
      </c>
      <c r="B20" s="65">
        <v>13320</v>
      </c>
      <c r="C20" s="98" t="s">
        <v>41</v>
      </c>
      <c r="D20" s="62">
        <v>3927.5</v>
      </c>
      <c r="E20" s="62">
        <v>1937.22</v>
      </c>
      <c r="F20" s="88">
        <f t="shared" ref="F20" si="9">D20-E20</f>
        <v>1990.28</v>
      </c>
      <c r="G20" s="3"/>
    </row>
    <row r="21" spans="1:7" x14ac:dyDescent="0.25">
      <c r="A21" s="65">
        <v>18</v>
      </c>
      <c r="B21" s="65">
        <v>13330</v>
      </c>
      <c r="C21" s="98" t="s">
        <v>42</v>
      </c>
      <c r="D21" s="62">
        <v>28.9</v>
      </c>
      <c r="E21" s="62">
        <v>321.7</v>
      </c>
      <c r="F21" s="88">
        <f t="shared" ref="F21" si="10">D21-E21</f>
        <v>-292.8</v>
      </c>
      <c r="G21" s="3"/>
    </row>
    <row r="22" spans="1:7" ht="24.75" x14ac:dyDescent="0.25">
      <c r="A22" s="65">
        <v>19</v>
      </c>
      <c r="B22" s="65">
        <v>13430</v>
      </c>
      <c r="C22" s="98" t="s">
        <v>116</v>
      </c>
      <c r="D22" s="62">
        <v>37568.800000000003</v>
      </c>
      <c r="E22" s="62">
        <v>34777.9</v>
      </c>
      <c r="F22" s="88">
        <f t="shared" ref="F22" si="11">D22-E22</f>
        <v>2790.9000000000015</v>
      </c>
      <c r="G22" s="3"/>
    </row>
    <row r="23" spans="1:7" ht="36.75" x14ac:dyDescent="0.25">
      <c r="A23" s="65">
        <v>20</v>
      </c>
      <c r="B23" s="65">
        <v>13445</v>
      </c>
      <c r="C23" s="98" t="s">
        <v>134</v>
      </c>
      <c r="D23" s="62">
        <v>10459.31</v>
      </c>
      <c r="E23" s="62">
        <v>15819.84</v>
      </c>
      <c r="F23" s="88">
        <f t="shared" ref="F23" si="12">D23-E23</f>
        <v>-5360.5300000000007</v>
      </c>
      <c r="G23" s="3"/>
    </row>
    <row r="24" spans="1:7" ht="24.75" x14ac:dyDescent="0.25">
      <c r="A24" s="65">
        <v>21</v>
      </c>
      <c r="B24" s="65">
        <v>13450</v>
      </c>
      <c r="C24" s="98" t="s">
        <v>43</v>
      </c>
      <c r="D24" s="62">
        <v>4273.2</v>
      </c>
      <c r="E24" s="62">
        <v>1030.67</v>
      </c>
      <c r="F24" s="88">
        <f t="shared" ref="F24" si="13">D24-E24</f>
        <v>3242.5299999999997</v>
      </c>
      <c r="G24" s="3"/>
    </row>
    <row r="25" spans="1:7" x14ac:dyDescent="0.25">
      <c r="A25" s="65">
        <v>22</v>
      </c>
      <c r="B25" s="65">
        <v>13460</v>
      </c>
      <c r="C25" s="98" t="s">
        <v>44</v>
      </c>
      <c r="D25" s="62">
        <v>6669.5</v>
      </c>
      <c r="E25" s="62">
        <v>34149.29</v>
      </c>
      <c r="F25" s="88">
        <f t="shared" ref="F25" si="14">D25-E25</f>
        <v>-27479.79</v>
      </c>
      <c r="G25" s="3"/>
    </row>
    <row r="26" spans="1:7" x14ac:dyDescent="0.25">
      <c r="A26" s="65">
        <v>23</v>
      </c>
      <c r="B26" s="65">
        <v>13470</v>
      </c>
      <c r="C26" s="98" t="s">
        <v>45</v>
      </c>
      <c r="D26" s="62">
        <v>3894.89</v>
      </c>
      <c r="E26" s="62">
        <v>12994.96</v>
      </c>
      <c r="F26" s="88">
        <f t="shared" ref="F26" si="15">D26-E26</f>
        <v>-9100.07</v>
      </c>
      <c r="G26" s="3"/>
    </row>
    <row r="27" spans="1:7" ht="24.75" x14ac:dyDescent="0.25">
      <c r="A27" s="65">
        <v>24</v>
      </c>
      <c r="B27" s="65">
        <v>13475</v>
      </c>
      <c r="C27" s="98" t="s">
        <v>135</v>
      </c>
      <c r="D27" s="62">
        <v>8107.5</v>
      </c>
      <c r="E27" s="62">
        <v>9729</v>
      </c>
      <c r="F27" s="88">
        <f t="shared" ref="F27" si="16">D27-E27</f>
        <v>-1621.5</v>
      </c>
      <c r="G27" s="3"/>
    </row>
    <row r="28" spans="1:7" x14ac:dyDescent="0.25">
      <c r="A28" s="65">
        <v>25</v>
      </c>
      <c r="B28" s="65">
        <v>13480</v>
      </c>
      <c r="C28" s="98" t="s">
        <v>46</v>
      </c>
      <c r="D28" s="62">
        <v>5774.4</v>
      </c>
      <c r="E28" s="62">
        <v>5774.4</v>
      </c>
      <c r="F28" s="88">
        <f t="shared" ref="F28" si="17">D28-E28</f>
        <v>0</v>
      </c>
      <c r="G28" s="3"/>
    </row>
    <row r="29" spans="1:7" x14ac:dyDescent="0.25">
      <c r="A29" s="65">
        <v>26</v>
      </c>
      <c r="B29" s="65">
        <v>13501</v>
      </c>
      <c r="C29" s="98" t="s">
        <v>47</v>
      </c>
      <c r="D29" s="62">
        <v>848</v>
      </c>
      <c r="E29" s="62">
        <v>6716</v>
      </c>
      <c r="F29" s="88">
        <f t="shared" ref="F29" si="18">D29-E29</f>
        <v>-5868</v>
      </c>
      <c r="G29" s="3"/>
    </row>
    <row r="30" spans="1:7" x14ac:dyDescent="0.25">
      <c r="A30" s="65">
        <v>27</v>
      </c>
      <c r="B30" s="65">
        <v>13503</v>
      </c>
      <c r="C30" s="98" t="s">
        <v>136</v>
      </c>
      <c r="D30" s="62">
        <v>0</v>
      </c>
      <c r="E30" s="62">
        <v>5590</v>
      </c>
      <c r="F30" s="88">
        <f t="shared" ref="F30" si="19">D30-E30</f>
        <v>-5590</v>
      </c>
      <c r="G30" s="3"/>
    </row>
    <row r="31" spans="1:7" x14ac:dyDescent="0.25">
      <c r="A31" s="65">
        <v>28</v>
      </c>
      <c r="B31" s="65">
        <v>13509</v>
      </c>
      <c r="C31" s="98" t="s">
        <v>48</v>
      </c>
      <c r="D31" s="62">
        <v>0</v>
      </c>
      <c r="E31" s="62">
        <v>360</v>
      </c>
      <c r="F31" s="88">
        <f t="shared" ref="F31:F32" si="20">D31-E31</f>
        <v>-360</v>
      </c>
      <c r="G31" s="3"/>
    </row>
    <row r="32" spans="1:7" x14ac:dyDescent="0.25">
      <c r="A32" s="65">
        <v>29</v>
      </c>
      <c r="B32" s="65">
        <v>13511</v>
      </c>
      <c r="C32" s="98" t="s">
        <v>193</v>
      </c>
      <c r="D32" s="62">
        <v>15749.4</v>
      </c>
      <c r="E32" s="62">
        <v>0</v>
      </c>
      <c r="F32" s="88">
        <f t="shared" si="20"/>
        <v>15749.4</v>
      </c>
      <c r="G32" s="3"/>
    </row>
    <row r="33" spans="1:7" x14ac:dyDescent="0.25">
      <c r="A33" s="65">
        <v>30</v>
      </c>
      <c r="B33" s="65">
        <v>13610</v>
      </c>
      <c r="C33" s="98" t="s">
        <v>49</v>
      </c>
      <c r="D33" s="62">
        <v>6408.01</v>
      </c>
      <c r="E33" s="62">
        <v>6496.21</v>
      </c>
      <c r="F33" s="88">
        <f t="shared" ref="F33" si="21">D33-E33</f>
        <v>-88.199999999999818</v>
      </c>
      <c r="G33" s="3"/>
    </row>
    <row r="34" spans="1:7" ht="24.75" x14ac:dyDescent="0.25">
      <c r="A34" s="65">
        <v>31</v>
      </c>
      <c r="B34" s="65">
        <v>13611</v>
      </c>
      <c r="C34" s="98" t="s">
        <v>137</v>
      </c>
      <c r="D34" s="62">
        <v>0</v>
      </c>
      <c r="E34" s="62">
        <v>2000</v>
      </c>
      <c r="F34" s="88">
        <f t="shared" ref="F34" si="22">D34-E34</f>
        <v>-2000</v>
      </c>
      <c r="G34" s="3"/>
    </row>
    <row r="35" spans="1:7" ht="24.75" x14ac:dyDescent="0.25">
      <c r="A35" s="65">
        <v>32</v>
      </c>
      <c r="B35" s="65">
        <v>13620</v>
      </c>
      <c r="C35" s="98" t="s">
        <v>50</v>
      </c>
      <c r="D35" s="62">
        <v>26842.400000000001</v>
      </c>
      <c r="E35" s="62">
        <v>5323.93</v>
      </c>
      <c r="F35" s="88">
        <f t="shared" ref="F35" si="23">D35-E35</f>
        <v>21518.47</v>
      </c>
      <c r="G35" s="3"/>
    </row>
    <row r="36" spans="1:7" x14ac:dyDescent="0.25">
      <c r="A36" s="65">
        <v>33</v>
      </c>
      <c r="B36" s="65">
        <v>13630</v>
      </c>
      <c r="C36" s="98" t="s">
        <v>51</v>
      </c>
      <c r="D36" s="62">
        <v>26098.5</v>
      </c>
      <c r="E36" s="62">
        <v>34337.589999999997</v>
      </c>
      <c r="F36" s="88">
        <f t="shared" ref="F36" si="24">D36-E36</f>
        <v>-8239.0899999999965</v>
      </c>
      <c r="G36" s="3"/>
    </row>
    <row r="37" spans="1:7" x14ac:dyDescent="0.25">
      <c r="A37" s="65">
        <v>34</v>
      </c>
      <c r="B37" s="65">
        <v>13640</v>
      </c>
      <c r="C37" s="98" t="s">
        <v>52</v>
      </c>
      <c r="D37" s="62">
        <v>3806.15</v>
      </c>
      <c r="E37" s="62">
        <v>1706.8</v>
      </c>
      <c r="F37" s="88">
        <f t="shared" ref="F37" si="25">D37-E37</f>
        <v>2099.3500000000004</v>
      </c>
      <c r="G37" s="3"/>
    </row>
    <row r="38" spans="1:7" x14ac:dyDescent="0.25">
      <c r="A38" s="65">
        <v>35</v>
      </c>
      <c r="B38" s="65">
        <v>13720</v>
      </c>
      <c r="C38" s="98" t="s">
        <v>53</v>
      </c>
      <c r="D38" s="62">
        <v>8016.3</v>
      </c>
      <c r="E38" s="62">
        <v>3994.09</v>
      </c>
      <c r="F38" s="88">
        <f t="shared" ref="F38" si="26">D38-E38</f>
        <v>4022.21</v>
      </c>
      <c r="G38" s="3"/>
    </row>
    <row r="39" spans="1:7" x14ac:dyDescent="0.25">
      <c r="A39" s="65">
        <v>36</v>
      </c>
      <c r="B39" s="65">
        <v>13760</v>
      </c>
      <c r="C39" s="98" t="s">
        <v>54</v>
      </c>
      <c r="D39" s="62">
        <v>48755.6</v>
      </c>
      <c r="E39" s="62">
        <v>32654</v>
      </c>
      <c r="F39" s="88">
        <f t="shared" ref="F39" si="27">D39-E39</f>
        <v>16101.599999999999</v>
      </c>
      <c r="G39" s="3"/>
    </row>
    <row r="40" spans="1:7" ht="24.75" x14ac:dyDescent="0.25">
      <c r="A40" s="65">
        <v>37</v>
      </c>
      <c r="B40" s="65">
        <v>13780</v>
      </c>
      <c r="C40" s="98" t="s">
        <v>194</v>
      </c>
      <c r="D40" s="62">
        <v>13453.27</v>
      </c>
      <c r="E40" s="62">
        <v>18919.310000000001</v>
      </c>
      <c r="F40" s="88">
        <f t="shared" ref="F40" si="28">D40-E40</f>
        <v>-5466.0400000000009</v>
      </c>
      <c r="G40" s="3"/>
    </row>
    <row r="41" spans="1:7" ht="24.75" x14ac:dyDescent="0.25">
      <c r="A41" s="65">
        <v>38</v>
      </c>
      <c r="B41" s="65">
        <v>13810</v>
      </c>
      <c r="C41" s="98" t="s">
        <v>195</v>
      </c>
      <c r="D41" s="62">
        <v>500</v>
      </c>
      <c r="E41" s="62">
        <v>0</v>
      </c>
      <c r="F41" s="88">
        <f t="shared" ref="F41" si="29">D41-E41</f>
        <v>500</v>
      </c>
      <c r="G41" s="3"/>
    </row>
    <row r="42" spans="1:7" x14ac:dyDescent="0.25">
      <c r="A42" s="65">
        <v>39</v>
      </c>
      <c r="B42" s="65">
        <v>13820</v>
      </c>
      <c r="C42" s="98" t="s">
        <v>117</v>
      </c>
      <c r="D42" s="62">
        <v>2552.8000000000002</v>
      </c>
      <c r="E42" s="62">
        <v>0</v>
      </c>
      <c r="F42" s="88">
        <f t="shared" ref="F42" si="30">D42-E42</f>
        <v>2552.8000000000002</v>
      </c>
      <c r="G42" s="3"/>
    </row>
    <row r="43" spans="1:7" x14ac:dyDescent="0.25">
      <c r="A43" s="65">
        <v>40</v>
      </c>
      <c r="B43" s="65">
        <v>13950</v>
      </c>
      <c r="C43" s="98" t="s">
        <v>55</v>
      </c>
      <c r="D43" s="62">
        <v>1165</v>
      </c>
      <c r="E43" s="62">
        <v>810</v>
      </c>
      <c r="F43" s="88">
        <f t="shared" ref="F43" si="31">D43-E43</f>
        <v>355</v>
      </c>
      <c r="G43" s="3"/>
    </row>
    <row r="44" spans="1:7" x14ac:dyDescent="0.25">
      <c r="A44" s="65">
        <v>41</v>
      </c>
      <c r="B44" s="65">
        <v>13951</v>
      </c>
      <c r="C44" s="98" t="s">
        <v>55</v>
      </c>
      <c r="D44" s="62">
        <v>2000.46</v>
      </c>
      <c r="E44" s="62">
        <v>1998.16</v>
      </c>
      <c r="F44" s="88">
        <f t="shared" ref="F44" si="32">D44-E44</f>
        <v>2.2999999999999545</v>
      </c>
      <c r="G44" s="3"/>
    </row>
    <row r="45" spans="1:7" ht="24.75" x14ac:dyDescent="0.25">
      <c r="A45" s="65">
        <v>42</v>
      </c>
      <c r="B45" s="65">
        <v>13954</v>
      </c>
      <c r="C45" s="98" t="s">
        <v>138</v>
      </c>
      <c r="D45" s="62">
        <v>240</v>
      </c>
      <c r="E45" s="62">
        <v>90</v>
      </c>
      <c r="F45" s="88">
        <f t="shared" ref="F45" si="33">D45-E45</f>
        <v>150</v>
      </c>
      <c r="G45" s="3"/>
    </row>
    <row r="46" spans="1:7" ht="24.75" x14ac:dyDescent="0.25">
      <c r="A46" s="65">
        <v>43</v>
      </c>
      <c r="B46" s="65">
        <v>14010</v>
      </c>
      <c r="C46" s="98" t="s">
        <v>196</v>
      </c>
      <c r="D46" s="62">
        <v>8258.02</v>
      </c>
      <c r="E46" s="62">
        <v>14168.9</v>
      </c>
      <c r="F46" s="88">
        <f t="shared" ref="F46" si="34">D46-E46</f>
        <v>-5910.8799999999992</v>
      </c>
      <c r="G46" s="3"/>
    </row>
    <row r="47" spans="1:7" ht="24.75" x14ac:dyDescent="0.25">
      <c r="A47" s="65">
        <v>44</v>
      </c>
      <c r="B47" s="65">
        <v>14022</v>
      </c>
      <c r="C47" s="98" t="s">
        <v>139</v>
      </c>
      <c r="D47" s="62">
        <v>14941.8</v>
      </c>
      <c r="E47" s="62">
        <v>11474.52</v>
      </c>
      <c r="F47" s="88">
        <f t="shared" ref="F47" si="35">D47-E47</f>
        <v>3467.2799999999988</v>
      </c>
      <c r="G47" s="3"/>
    </row>
    <row r="48" spans="1:7" ht="24.75" x14ac:dyDescent="0.25">
      <c r="A48" s="65">
        <v>45</v>
      </c>
      <c r="B48" s="65">
        <v>14023</v>
      </c>
      <c r="C48" s="98" t="s">
        <v>198</v>
      </c>
      <c r="D48" s="62">
        <v>47400.82</v>
      </c>
      <c r="E48" s="62">
        <v>39141.65</v>
      </c>
      <c r="F48" s="88">
        <f t="shared" ref="F48" si="36">D48-E48</f>
        <v>8259.1699999999983</v>
      </c>
      <c r="G48" s="3"/>
    </row>
    <row r="49" spans="1:7" ht="24.75" x14ac:dyDescent="0.25">
      <c r="A49" s="65">
        <v>46</v>
      </c>
      <c r="B49" s="65">
        <v>14024</v>
      </c>
      <c r="C49" s="98" t="s">
        <v>56</v>
      </c>
      <c r="D49" s="62">
        <v>17654.54</v>
      </c>
      <c r="E49" s="62">
        <v>13535.9</v>
      </c>
      <c r="F49" s="88">
        <f t="shared" ref="F49:F50" si="37">D49-E49</f>
        <v>4118.6400000000012</v>
      </c>
      <c r="G49" s="3"/>
    </row>
    <row r="50" spans="1:7" ht="24.75" x14ac:dyDescent="0.25">
      <c r="A50" s="65">
        <v>47</v>
      </c>
      <c r="B50" s="65">
        <v>14026</v>
      </c>
      <c r="C50" s="98" t="s">
        <v>197</v>
      </c>
      <c r="D50" s="62">
        <v>1853</v>
      </c>
      <c r="E50" s="62">
        <v>0</v>
      </c>
      <c r="F50" s="88">
        <f t="shared" si="37"/>
        <v>1853</v>
      </c>
      <c r="G50" s="3"/>
    </row>
    <row r="51" spans="1:7" ht="24.75" x14ac:dyDescent="0.25">
      <c r="A51" s="65">
        <v>48</v>
      </c>
      <c r="B51" s="65">
        <v>14032</v>
      </c>
      <c r="C51" s="98" t="s">
        <v>57</v>
      </c>
      <c r="D51" s="62">
        <v>75183.92</v>
      </c>
      <c r="E51" s="62">
        <v>94855.4</v>
      </c>
      <c r="F51" s="88">
        <f t="shared" ref="F51" si="38">D51-E51</f>
        <v>-19671.479999999996</v>
      </c>
      <c r="G51" s="3"/>
    </row>
    <row r="52" spans="1:7" x14ac:dyDescent="0.25">
      <c r="A52" s="65">
        <v>49</v>
      </c>
      <c r="B52" s="65">
        <v>14040</v>
      </c>
      <c r="C52" s="98" t="s">
        <v>58</v>
      </c>
      <c r="D52" s="62">
        <v>5518.86</v>
      </c>
      <c r="E52" s="62">
        <v>820</v>
      </c>
      <c r="F52" s="88">
        <f t="shared" ref="F52" si="39">D52-E52</f>
        <v>4698.8599999999997</v>
      </c>
      <c r="G52" s="3"/>
    </row>
    <row r="53" spans="1:7" x14ac:dyDescent="0.25">
      <c r="A53" s="65">
        <v>50</v>
      </c>
      <c r="B53" s="65">
        <v>14050</v>
      </c>
      <c r="C53" s="98" t="s">
        <v>59</v>
      </c>
      <c r="D53" s="62">
        <v>39602.21</v>
      </c>
      <c r="E53" s="62">
        <v>9155.6</v>
      </c>
      <c r="F53" s="88">
        <f t="shared" ref="F53" si="40">D53-E53</f>
        <v>30446.61</v>
      </c>
      <c r="G53" s="3"/>
    </row>
    <row r="54" spans="1:7" ht="25.15" customHeight="1" x14ac:dyDescent="0.25">
      <c r="A54" s="65">
        <v>51</v>
      </c>
      <c r="B54" s="65">
        <v>14060</v>
      </c>
      <c r="C54" s="98" t="s">
        <v>140</v>
      </c>
      <c r="D54" s="62">
        <v>0</v>
      </c>
      <c r="E54" s="62">
        <v>2288</v>
      </c>
      <c r="F54" s="88">
        <f t="shared" ref="F54" si="41">D54-E54</f>
        <v>-2288</v>
      </c>
      <c r="G54" s="3"/>
    </row>
    <row r="55" spans="1:7" x14ac:dyDescent="0.25">
      <c r="A55" s="65">
        <v>52</v>
      </c>
      <c r="B55" s="65">
        <v>14210</v>
      </c>
      <c r="C55" s="98" t="s">
        <v>60</v>
      </c>
      <c r="D55" s="62">
        <v>0</v>
      </c>
      <c r="E55" s="62">
        <v>850</v>
      </c>
      <c r="F55" s="88">
        <f t="shared" ref="F55" si="42">D55-E55</f>
        <v>-850</v>
      </c>
    </row>
    <row r="56" spans="1:7" ht="24.75" x14ac:dyDescent="0.25">
      <c r="A56" s="65">
        <v>53</v>
      </c>
      <c r="B56" s="60">
        <v>14230</v>
      </c>
      <c r="C56" s="98" t="s">
        <v>61</v>
      </c>
      <c r="D56" s="62">
        <v>1102.7</v>
      </c>
      <c r="E56" s="62">
        <v>1247.5</v>
      </c>
      <c r="F56" s="88">
        <f t="shared" ref="F56" si="43">D56-E56</f>
        <v>-144.79999999999995</v>
      </c>
    </row>
    <row r="57" spans="1:7" ht="24.75" x14ac:dyDescent="0.25">
      <c r="A57" s="65">
        <v>54</v>
      </c>
      <c r="B57" s="65">
        <v>14310</v>
      </c>
      <c r="C57" s="98" t="s">
        <v>141</v>
      </c>
      <c r="D57" s="62">
        <v>696.34</v>
      </c>
      <c r="E57" s="62">
        <v>449.1</v>
      </c>
      <c r="F57" s="88">
        <f t="shared" ref="F57" si="44">D57-E57</f>
        <v>247.24</v>
      </c>
    </row>
    <row r="58" spans="1:7" x14ac:dyDescent="0.25">
      <c r="A58" s="63"/>
      <c r="B58" s="63" t="s">
        <v>62</v>
      </c>
      <c r="C58" s="102" t="s">
        <v>63</v>
      </c>
      <c r="D58" s="64">
        <f>SUM(D16:D57)</f>
        <v>450778.50999999989</v>
      </c>
      <c r="E58" s="64">
        <f>SUM(E16:E57)</f>
        <v>426200.41999999993</v>
      </c>
      <c r="F58" s="64">
        <f>SUM(F16:F57)</f>
        <v>24578.090000000011</v>
      </c>
    </row>
    <row r="59" spans="1:7" x14ac:dyDescent="0.25">
      <c r="A59" s="61">
        <v>55</v>
      </c>
      <c r="B59" s="59">
        <v>13210</v>
      </c>
      <c r="C59" s="97" t="s">
        <v>64</v>
      </c>
      <c r="D59" s="62">
        <v>134555.87</v>
      </c>
      <c r="E59" s="62">
        <v>73072.09</v>
      </c>
      <c r="F59" s="88">
        <f>D59-E59</f>
        <v>61483.78</v>
      </c>
    </row>
    <row r="60" spans="1:7" x14ac:dyDescent="0.25">
      <c r="A60" s="75">
        <v>56</v>
      </c>
      <c r="B60" s="74">
        <v>13220</v>
      </c>
      <c r="C60" s="98" t="s">
        <v>65</v>
      </c>
      <c r="D60" s="66">
        <v>14716.92</v>
      </c>
      <c r="E60" s="66">
        <v>3706.41</v>
      </c>
      <c r="F60" s="88">
        <f t="shared" ref="F60" si="45">D60-E60</f>
        <v>11010.51</v>
      </c>
    </row>
    <row r="61" spans="1:7" x14ac:dyDescent="0.25">
      <c r="A61" s="61">
        <v>57</v>
      </c>
      <c r="B61" s="59">
        <v>13230</v>
      </c>
      <c r="C61" s="97" t="s">
        <v>66</v>
      </c>
      <c r="D61" s="62">
        <v>40356.15</v>
      </c>
      <c r="E61" s="62">
        <v>12827.47</v>
      </c>
      <c r="F61" s="88">
        <f t="shared" ref="F61:F62" si="46">D61-E61</f>
        <v>27528.68</v>
      </c>
    </row>
    <row r="62" spans="1:7" x14ac:dyDescent="0.25">
      <c r="A62" s="75">
        <v>58</v>
      </c>
      <c r="B62" s="76">
        <v>13250</v>
      </c>
      <c r="C62" s="98" t="s">
        <v>67</v>
      </c>
      <c r="D62" s="67">
        <v>1268.24</v>
      </c>
      <c r="E62" s="67">
        <v>1295.0999999999999</v>
      </c>
      <c r="F62" s="88">
        <f t="shared" si="46"/>
        <v>-26.8599999999999</v>
      </c>
    </row>
    <row r="63" spans="1:7" x14ac:dyDescent="0.25">
      <c r="A63" s="77"/>
      <c r="B63" s="63" t="s">
        <v>68</v>
      </c>
      <c r="C63" s="102" t="s">
        <v>69</v>
      </c>
      <c r="D63" s="64">
        <f>SUM(D59:D62)</f>
        <v>190897.18</v>
      </c>
      <c r="E63" s="64">
        <f>SUM(E59:E62)</f>
        <v>90901.07</v>
      </c>
      <c r="F63" s="64">
        <f>SUM(F59:F62)</f>
        <v>99996.11</v>
      </c>
    </row>
    <row r="64" spans="1:7" ht="24.75" x14ac:dyDescent="0.25">
      <c r="A64" s="59">
        <v>59</v>
      </c>
      <c r="B64" s="59">
        <v>22202</v>
      </c>
      <c r="C64" s="97" t="s">
        <v>142</v>
      </c>
      <c r="D64" s="62">
        <v>125638.44</v>
      </c>
      <c r="E64" s="62">
        <v>110964.43</v>
      </c>
      <c r="F64" s="88">
        <f t="shared" ref="F64" si="47">D64-E64</f>
        <v>14674.010000000009</v>
      </c>
    </row>
    <row r="65" spans="1:6" x14ac:dyDescent="0.25">
      <c r="A65" s="59">
        <v>60</v>
      </c>
      <c r="B65" s="59">
        <v>22300</v>
      </c>
      <c r="C65" s="97" t="s">
        <v>199</v>
      </c>
      <c r="D65" s="62">
        <v>89946.95</v>
      </c>
      <c r="E65" s="62">
        <v>0</v>
      </c>
      <c r="F65" s="88">
        <f t="shared" ref="F65" si="48">D65-E65</f>
        <v>89946.95</v>
      </c>
    </row>
    <row r="66" spans="1:6" ht="24.75" x14ac:dyDescent="0.25">
      <c r="A66" s="63"/>
      <c r="B66" s="63" t="s">
        <v>70</v>
      </c>
      <c r="C66" s="102" t="s">
        <v>71</v>
      </c>
      <c r="D66" s="64">
        <f>SUM(D64:D65)</f>
        <v>215585.39</v>
      </c>
      <c r="E66" s="64">
        <f>SUM(E64:E65)</f>
        <v>110964.43</v>
      </c>
      <c r="F66" s="64">
        <f>SUM(F64:F65)</f>
        <v>104620.96</v>
      </c>
    </row>
    <row r="67" spans="1:6" x14ac:dyDescent="0.25">
      <c r="A67" s="99">
        <v>61</v>
      </c>
      <c r="B67" s="99">
        <v>31110</v>
      </c>
      <c r="C67" s="98" t="s">
        <v>200</v>
      </c>
      <c r="D67" s="68">
        <v>164800.19999999998</v>
      </c>
      <c r="E67" s="68">
        <v>0</v>
      </c>
      <c r="F67" s="88">
        <f t="shared" ref="F67" si="49">D67-E67</f>
        <v>164800.19999999998</v>
      </c>
    </row>
    <row r="68" spans="1:6" x14ac:dyDescent="0.25">
      <c r="A68" s="99">
        <v>62</v>
      </c>
      <c r="B68" s="99">
        <v>31121</v>
      </c>
      <c r="C68" s="98" t="s">
        <v>72</v>
      </c>
      <c r="D68" s="68">
        <v>11895.58</v>
      </c>
      <c r="E68" s="68">
        <v>2995</v>
      </c>
      <c r="F68" s="88">
        <f t="shared" ref="F68:F70" si="50">D68-E68</f>
        <v>8900.58</v>
      </c>
    </row>
    <row r="69" spans="1:6" x14ac:dyDescent="0.25">
      <c r="A69" s="99">
        <v>63</v>
      </c>
      <c r="B69" s="99">
        <v>31123</v>
      </c>
      <c r="C69" s="98" t="s">
        <v>201</v>
      </c>
      <c r="D69" s="68">
        <v>48913.83</v>
      </c>
      <c r="E69" s="68">
        <v>0</v>
      </c>
      <c r="F69" s="88">
        <f t="shared" si="50"/>
        <v>48913.83</v>
      </c>
    </row>
    <row r="70" spans="1:6" x14ac:dyDescent="0.25">
      <c r="A70" s="99">
        <v>64</v>
      </c>
      <c r="B70" s="65">
        <v>31126</v>
      </c>
      <c r="C70" s="98" t="s">
        <v>202</v>
      </c>
      <c r="D70" s="62">
        <v>99940</v>
      </c>
      <c r="E70" s="62"/>
      <c r="F70" s="88">
        <f t="shared" si="50"/>
        <v>99940</v>
      </c>
    </row>
    <row r="71" spans="1:6" x14ac:dyDescent="0.25">
      <c r="A71" s="99">
        <v>65</v>
      </c>
      <c r="B71" s="65">
        <v>31230</v>
      </c>
      <c r="C71" s="98" t="s">
        <v>73</v>
      </c>
      <c r="D71" s="62">
        <v>633112.44999999995</v>
      </c>
      <c r="E71" s="62">
        <v>253523.12</v>
      </c>
      <c r="F71" s="88">
        <f t="shared" ref="F71" si="51">D71-E71</f>
        <v>379589.32999999996</v>
      </c>
    </row>
    <row r="72" spans="1:6" x14ac:dyDescent="0.25">
      <c r="A72" s="99">
        <v>66</v>
      </c>
      <c r="B72" s="65">
        <v>31240</v>
      </c>
      <c r="C72" s="98" t="s">
        <v>143</v>
      </c>
      <c r="D72" s="62">
        <v>81863.350000000006</v>
      </c>
      <c r="E72" s="62">
        <v>48496.55</v>
      </c>
      <c r="F72" s="88">
        <f t="shared" ref="F72" si="52">D72-E72</f>
        <v>33366.800000000003</v>
      </c>
    </row>
    <row r="73" spans="1:6" x14ac:dyDescent="0.25">
      <c r="A73" s="99">
        <v>67</v>
      </c>
      <c r="B73" s="65">
        <v>31250</v>
      </c>
      <c r="C73" s="98" t="s">
        <v>203</v>
      </c>
      <c r="D73" s="62">
        <v>50820.28</v>
      </c>
      <c r="E73" s="62"/>
      <c r="F73" s="88">
        <f t="shared" ref="F73:F74" si="53">D73-E73</f>
        <v>50820.28</v>
      </c>
    </row>
    <row r="74" spans="1:6" x14ac:dyDescent="0.25">
      <c r="A74" s="99">
        <v>68</v>
      </c>
      <c r="B74" s="60">
        <v>31260</v>
      </c>
      <c r="C74" s="100" t="s">
        <v>144</v>
      </c>
      <c r="D74" s="62">
        <v>0</v>
      </c>
      <c r="E74" s="62">
        <v>50000</v>
      </c>
      <c r="F74" s="88">
        <f t="shared" si="53"/>
        <v>-50000</v>
      </c>
    </row>
    <row r="75" spans="1:6" ht="24.75" x14ac:dyDescent="0.25">
      <c r="A75" s="99">
        <v>69</v>
      </c>
      <c r="B75" s="65">
        <v>31510</v>
      </c>
      <c r="C75" s="98" t="s">
        <v>207</v>
      </c>
      <c r="D75" s="62">
        <v>159074.99</v>
      </c>
      <c r="E75" s="62">
        <v>0</v>
      </c>
      <c r="F75" s="88">
        <f t="shared" ref="F75:F76" si="54">D75-E75</f>
        <v>159074.99</v>
      </c>
    </row>
    <row r="76" spans="1:6" x14ac:dyDescent="0.25">
      <c r="A76" s="99">
        <v>70</v>
      </c>
      <c r="B76" s="60">
        <v>32110</v>
      </c>
      <c r="C76" s="101" t="s">
        <v>145</v>
      </c>
      <c r="D76" s="62">
        <v>0</v>
      </c>
      <c r="E76" s="62">
        <v>100000</v>
      </c>
      <c r="F76" s="88">
        <f t="shared" si="54"/>
        <v>-100000</v>
      </c>
    </row>
    <row r="77" spans="1:6" x14ac:dyDescent="0.25">
      <c r="A77" s="99">
        <v>71</v>
      </c>
      <c r="B77" s="65">
        <v>32111</v>
      </c>
      <c r="C77" s="98" t="s">
        <v>204</v>
      </c>
      <c r="D77" s="62">
        <v>30000</v>
      </c>
      <c r="E77" s="62">
        <v>0</v>
      </c>
      <c r="F77" s="88">
        <f t="shared" ref="F77:F78" si="55">D77-E77</f>
        <v>30000</v>
      </c>
    </row>
    <row r="78" spans="1:6" ht="24" x14ac:dyDescent="0.25">
      <c r="A78" s="99">
        <v>72</v>
      </c>
      <c r="B78" s="60">
        <v>32140</v>
      </c>
      <c r="C78" s="101" t="s">
        <v>205</v>
      </c>
      <c r="D78" s="62">
        <v>6515</v>
      </c>
      <c r="E78" s="62"/>
      <c r="F78" s="88">
        <f t="shared" si="55"/>
        <v>6515</v>
      </c>
    </row>
    <row r="79" spans="1:6" ht="24" x14ac:dyDescent="0.25">
      <c r="A79" s="99">
        <v>73</v>
      </c>
      <c r="B79" s="60">
        <v>34000</v>
      </c>
      <c r="C79" s="101" t="s">
        <v>206</v>
      </c>
      <c r="D79" s="62">
        <v>176833.95</v>
      </c>
      <c r="E79" s="62"/>
      <c r="F79" s="88">
        <f t="shared" ref="F79" si="56">D79-E79</f>
        <v>176833.95</v>
      </c>
    </row>
    <row r="80" spans="1:6" x14ac:dyDescent="0.25">
      <c r="A80" s="63"/>
      <c r="B80" s="63" t="s">
        <v>74</v>
      </c>
      <c r="C80" s="102" t="s">
        <v>75</v>
      </c>
      <c r="D80" s="64">
        <f>SUM(D67:D79)</f>
        <v>1463769.63</v>
      </c>
      <c r="E80" s="64">
        <f>SUM(E67:E79)</f>
        <v>455014.67</v>
      </c>
      <c r="F80" s="89">
        <f t="shared" ref="F80" si="57">D80-E80</f>
        <v>1008754.96</v>
      </c>
    </row>
    <row r="81" spans="1:6" x14ac:dyDescent="0.25">
      <c r="A81" s="69" t="s">
        <v>76</v>
      </c>
      <c r="B81" s="70"/>
      <c r="C81" s="71"/>
      <c r="D81" s="72">
        <f>D15+D58+D63+D66+D80</f>
        <v>4543158.9800000004</v>
      </c>
      <c r="E81" s="72">
        <f>E15+E58+E63+E66+E80</f>
        <v>3082783.2699999996</v>
      </c>
      <c r="F81" s="72">
        <f>D81-E81</f>
        <v>1460375.7100000009</v>
      </c>
    </row>
  </sheetData>
  <mergeCells count="1">
    <mergeCell ref="A1:F1"/>
  </mergeCells>
  <pageMargins left="0.45" right="0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Tabela1.Buxheti Janar-Mars 2025</vt:lpstr>
      <vt:lpstr>Tab.2.Te hyrat vetanake </vt:lpstr>
      <vt:lpstr>Tab.3. THV sipas muajve</vt:lpstr>
      <vt:lpstr>Tab.4. Shpenzimet buxhetore</vt:lpstr>
      <vt:lpstr>Tab.4.1 Shpen.Janar-Mars </vt:lpstr>
      <vt:lpstr>5.Shp.sipas kodeve ekonomike</vt:lpstr>
      <vt:lpstr>'5.Shp.sipas kodeve ekonomike'!Print_Area</vt:lpstr>
      <vt:lpstr>'Tab.4. Shpenzimet buxhetore'!Print_Area</vt:lpstr>
      <vt:lpstr>'Tab.4.1 Shpen.Janar-Mars '!Print_Area</vt:lpstr>
      <vt:lpstr>'Tabela1.Buxheti Janar-Mars 2025'!Print_Area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Melihate Behramaj</cp:lastModifiedBy>
  <cp:lastPrinted>2025-04-04T07:07:31Z</cp:lastPrinted>
  <dcterms:created xsi:type="dcterms:W3CDTF">2023-04-01T12:46:53Z</dcterms:created>
  <dcterms:modified xsi:type="dcterms:W3CDTF">2025-04-04T07:08:27Z</dcterms:modified>
</cp:coreProperties>
</file>