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8_{F5F7646F-DBEC-410C-89D2-4EFAA32FD29E}" xr6:coauthVersionLast="36" xr6:coauthVersionMax="36" xr10:uidLastSave="{00000000-0000-0000-0000-000000000000}"/>
  <bookViews>
    <workbookView xWindow="-120" yWindow="-120" windowWidth="20736" windowHeight="11160" firstSheet="1" activeTab="1" xr2:uid="{00000000-000D-0000-FFFF-FFFF00000000}"/>
  </bookViews>
  <sheets>
    <sheet name="Popullësia" sheetId="1" r:id="rId1"/>
    <sheet name="Tabela 1." sheetId="2" r:id="rId2"/>
    <sheet name="Tabela 2." sheetId="3" r:id="rId3"/>
    <sheet name="Tabelat 2. sipas drejtorive" sheetId="5" r:id="rId4"/>
    <sheet name="Tabela 3." sheetId="4" r:id="rId5"/>
    <sheet name="Tabela 4." sheetId="6" r:id="rId6"/>
  </sheets>
  <definedNames>
    <definedName name="_xlnm._FilterDatabase" localSheetId="5" hidden="1">'Tabela 4.'!$E$2:$G$2</definedName>
  </definedNames>
  <calcPr calcId="191029"/>
</workbook>
</file>

<file path=xl/calcChain.xml><?xml version="1.0" encoding="utf-8"?>
<calcChain xmlns="http://schemas.openxmlformats.org/spreadsheetml/2006/main">
  <c r="C6" i="5" l="1"/>
  <c r="D6" i="5"/>
  <c r="E6" i="5"/>
  <c r="F6" i="5"/>
  <c r="G6" i="5"/>
  <c r="C7" i="5"/>
  <c r="B7" i="5" s="1"/>
  <c r="D7" i="5"/>
  <c r="E7" i="5"/>
  <c r="F7" i="5"/>
  <c r="G7" i="5"/>
  <c r="D13" i="3"/>
  <c r="C13" i="3"/>
  <c r="B6" i="5" l="1"/>
  <c r="B8" i="3"/>
  <c r="B7" i="3"/>
  <c r="B6" i="3"/>
  <c r="G8" i="3"/>
  <c r="G7" i="3"/>
  <c r="G6" i="3"/>
  <c r="F8" i="3"/>
  <c r="D8" i="3"/>
  <c r="G56" i="6"/>
  <c r="G49" i="6"/>
  <c r="G47" i="6"/>
  <c r="G45" i="6"/>
  <c r="G44" i="6"/>
  <c r="C58" i="6"/>
  <c r="F56" i="6"/>
  <c r="F49" i="6"/>
  <c r="F47" i="6"/>
  <c r="G42" i="6"/>
  <c r="G40" i="6"/>
  <c r="G37" i="6"/>
  <c r="F37" i="6"/>
  <c r="F36" i="6"/>
  <c r="G36" i="6" s="1"/>
  <c r="F42" i="6"/>
  <c r="F40" i="6"/>
  <c r="F41" i="6"/>
  <c r="G41" i="6" s="1"/>
  <c r="F45" i="6"/>
  <c r="F44" i="6"/>
  <c r="F39" i="6"/>
  <c r="G39" i="6" s="1"/>
  <c r="F35" i="6"/>
  <c r="G35" i="6" s="1"/>
  <c r="F34" i="6"/>
  <c r="G34" i="6" s="1"/>
  <c r="F33" i="6"/>
  <c r="G33" i="6" s="1"/>
  <c r="E24" i="6"/>
  <c r="D24" i="6"/>
  <c r="F24" i="6" s="1"/>
  <c r="E23" i="6"/>
  <c r="D23" i="6"/>
  <c r="F23" i="6" s="1"/>
  <c r="E22" i="6"/>
  <c r="D22" i="6"/>
  <c r="E20" i="6"/>
  <c r="D20" i="6"/>
  <c r="F20" i="6" s="1"/>
  <c r="F22" i="6" l="1"/>
  <c r="G24" i="6"/>
  <c r="G23" i="6"/>
  <c r="G22" i="6"/>
  <c r="G20" i="6"/>
  <c r="D10" i="4" l="1"/>
  <c r="C10" i="4"/>
  <c r="B7" i="4"/>
  <c r="B6" i="4"/>
  <c r="B4" i="4"/>
  <c r="C6" i="4"/>
  <c r="C5" i="4"/>
  <c r="B5" i="4"/>
  <c r="C4" i="4"/>
  <c r="G14" i="5"/>
  <c r="B59" i="5"/>
  <c r="G102" i="5"/>
  <c r="G101" i="5"/>
  <c r="G109" i="5"/>
  <c r="G108" i="5"/>
  <c r="F110" i="5"/>
  <c r="B109" i="5"/>
  <c r="B108" i="5"/>
  <c r="F107" i="5"/>
  <c r="E107" i="5"/>
  <c r="E110" i="5" s="1"/>
  <c r="D107" i="5"/>
  <c r="D110" i="5" s="1"/>
  <c r="C107" i="5"/>
  <c r="C110" i="5" s="1"/>
  <c r="B107" i="5"/>
  <c r="F96" i="5"/>
  <c r="E96" i="5"/>
  <c r="G95" i="5"/>
  <c r="B95" i="5"/>
  <c r="G94" i="5"/>
  <c r="B94" i="5"/>
  <c r="D93" i="5"/>
  <c r="C93" i="5"/>
  <c r="B93" i="5"/>
  <c r="F89" i="5"/>
  <c r="E89" i="5"/>
  <c r="B88" i="5"/>
  <c r="G87" i="5"/>
  <c r="B87" i="5"/>
  <c r="F82" i="5"/>
  <c r="G81" i="5"/>
  <c r="B81" i="5"/>
  <c r="G80" i="5"/>
  <c r="B80" i="5"/>
  <c r="G73" i="5"/>
  <c r="C68" i="5"/>
  <c r="E68" i="5"/>
  <c r="G66" i="5"/>
  <c r="G67" i="5"/>
  <c r="G65" i="5"/>
  <c r="B60" i="5"/>
  <c r="G46" i="5"/>
  <c r="F47" i="5"/>
  <c r="B46" i="5"/>
  <c r="G45" i="5"/>
  <c r="B45" i="5"/>
  <c r="F39" i="5"/>
  <c r="G38" i="5"/>
  <c r="B38" i="5"/>
  <c r="G37" i="5"/>
  <c r="B37" i="5"/>
  <c r="G29" i="5"/>
  <c r="G30" i="5"/>
  <c r="G20" i="5"/>
  <c r="G21" i="5"/>
  <c r="D23" i="5"/>
  <c r="F23" i="5"/>
  <c r="G93" i="5" l="1"/>
  <c r="C96" i="5"/>
  <c r="B96" i="5" s="1"/>
  <c r="D96" i="5"/>
  <c r="G96" i="5" s="1"/>
  <c r="G110" i="5"/>
  <c r="B110" i="5"/>
  <c r="G88" i="5"/>
  <c r="G74" i="5"/>
  <c r="F68" i="5"/>
  <c r="D68" i="5"/>
  <c r="G68" i="5"/>
  <c r="G22" i="5"/>
  <c r="G23" i="5" s="1"/>
  <c r="G60" i="5"/>
  <c r="G15" i="5" l="1"/>
  <c r="C89" i="5"/>
  <c r="B89" i="5" s="1"/>
  <c r="F100" i="5"/>
  <c r="F5" i="5" s="1"/>
  <c r="F8" i="5" s="1"/>
  <c r="E100" i="5"/>
  <c r="E5" i="5" s="1"/>
  <c r="E8" i="5" s="1"/>
  <c r="D100" i="5"/>
  <c r="D5" i="5" s="1"/>
  <c r="C100" i="5"/>
  <c r="C5" i="5" s="1"/>
  <c r="B100" i="5"/>
  <c r="B74" i="5"/>
  <c r="B67" i="5"/>
  <c r="G53" i="5"/>
  <c r="B30" i="5"/>
  <c r="F31" i="5"/>
  <c r="B29" i="5"/>
  <c r="B22" i="5"/>
  <c r="B15" i="5"/>
  <c r="F16" i="5"/>
  <c r="B14" i="5"/>
  <c r="B15" i="2"/>
  <c r="B13" i="2"/>
  <c r="B11" i="2"/>
  <c r="B9" i="2"/>
  <c r="G13" i="2"/>
  <c r="G12" i="2"/>
  <c r="G10" i="2"/>
  <c r="B5" i="5" l="1"/>
  <c r="B8" i="5" s="1"/>
  <c r="C8" i="5"/>
  <c r="G5" i="5"/>
  <c r="G8" i="5" s="1"/>
  <c r="D8" i="5"/>
  <c r="D89" i="5"/>
  <c r="G89" i="5" s="1"/>
  <c r="B102" i="5"/>
  <c r="B53" i="5"/>
  <c r="E103" i="5"/>
  <c r="F54" i="5"/>
  <c r="G52" i="5"/>
  <c r="G54" i="5" s="1"/>
  <c r="B66" i="5"/>
  <c r="B101" i="5"/>
  <c r="F103" i="5"/>
  <c r="G16" i="5"/>
  <c r="C103" i="5"/>
  <c r="D103" i="5"/>
  <c r="B73" i="5"/>
  <c r="B52" i="5"/>
  <c r="B21" i="5"/>
  <c r="F75" i="5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1" i="6"/>
  <c r="G21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G6" i="6" s="1"/>
  <c r="F5" i="6"/>
  <c r="G5" i="6" s="1"/>
  <c r="F4" i="6"/>
  <c r="G4" i="6" s="1"/>
  <c r="F3" i="6"/>
  <c r="G3" i="6" s="1"/>
  <c r="G103" i="5" l="1"/>
  <c r="E82" i="5"/>
  <c r="C82" i="5"/>
  <c r="B103" i="5"/>
  <c r="D82" i="5" l="1"/>
  <c r="G82" i="5" s="1"/>
  <c r="B82" i="5"/>
  <c r="C75" i="5" l="1"/>
  <c r="C61" i="5" s="1"/>
  <c r="G15" i="2"/>
  <c r="E75" i="5" l="1"/>
  <c r="B75" i="5" s="1"/>
  <c r="G72" i="5"/>
  <c r="D75" i="5"/>
  <c r="E61" i="5" l="1"/>
  <c r="B61" i="5" s="1"/>
  <c r="B68" i="5"/>
  <c r="E54" i="5"/>
  <c r="C54" i="5"/>
  <c r="G75" i="5"/>
  <c r="D61" i="5"/>
  <c r="G59" i="5"/>
  <c r="F61" i="5"/>
  <c r="B9" i="1"/>
  <c r="B7" i="1"/>
  <c r="C5" i="1"/>
  <c r="B5" i="1" s="1"/>
  <c r="D5" i="1"/>
  <c r="B54" i="5" l="1"/>
  <c r="G61" i="5"/>
  <c r="C47" i="5"/>
  <c r="E47" i="5"/>
  <c r="C39" i="5"/>
  <c r="E39" i="5"/>
  <c r="E31" i="5"/>
  <c r="C31" i="5"/>
  <c r="D54" i="5"/>
  <c r="B31" i="5" l="1"/>
  <c r="B47" i="5"/>
  <c r="D47" i="5"/>
  <c r="G47" i="5"/>
  <c r="D39" i="5"/>
  <c r="B39" i="5"/>
  <c r="C23" i="5"/>
  <c r="C16" i="5"/>
  <c r="E23" i="5"/>
  <c r="G39" i="5" l="1"/>
  <c r="G31" i="5"/>
  <c r="B23" i="5"/>
  <c r="D31" i="5" l="1"/>
  <c r="D16" i="5"/>
  <c r="E16" i="5"/>
  <c r="B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5" authorId="0" shapeId="0" xr:uid="{619B367A-57C5-4148-A337-E67B079531C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 qene Asfaltim I rrugeve
</t>
        </r>
      </text>
    </comment>
    <comment ref="B30" authorId="0" shapeId="0" xr:uid="{B6ADD455-57EC-4A01-B369-1354801862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 riemrohet</t>
        </r>
      </text>
    </comment>
  </commentList>
</comments>
</file>

<file path=xl/sharedStrings.xml><?xml version="1.0" encoding="utf-8"?>
<sst xmlns="http://schemas.openxmlformats.org/spreadsheetml/2006/main" count="295" uniqueCount="115">
  <si>
    <t>Gjithsej</t>
  </si>
  <si>
    <t xml:space="preserve">Meshkuj </t>
  </si>
  <si>
    <t>Femra</t>
  </si>
  <si>
    <t>Urban</t>
  </si>
  <si>
    <t>Rural</t>
  </si>
  <si>
    <t xml:space="preserve">Popullësia e Klinës sipas gjinisë dhe  tipit të vendbanimit </t>
  </si>
  <si>
    <t>Viti</t>
  </si>
  <si>
    <t>Numri total i stafit</t>
  </si>
  <si>
    <t>Numri i stafit që janë gra</t>
  </si>
  <si>
    <t>Numri i stafit që janë burra</t>
  </si>
  <si>
    <t>Paga e meditje /shuma për gra</t>
  </si>
  <si>
    <t>Paga dhe meditje / shuma për burra</t>
  </si>
  <si>
    <t>Totali</t>
  </si>
  <si>
    <t xml:space="preserve">Planifikimi për </t>
  </si>
  <si>
    <t>Tabela 1.</t>
  </si>
  <si>
    <t>Numri i puntorëve në Organizaten Buxhetore  Komuna e Klinës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</si>
  <si>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</si>
  <si>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</si>
  <si>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</si>
  <si>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</si>
  <si>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</si>
  <si>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</si>
  <si>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401-600</t>
  </si>
  <si>
    <t>Totali :</t>
  </si>
  <si>
    <t>Tabela 2.</t>
  </si>
  <si>
    <t>Buxheti total i subvencioneve</t>
  </si>
  <si>
    <t>Numri total i përfituesve</t>
  </si>
  <si>
    <t>Numri i përfituesve gra</t>
  </si>
  <si>
    <t>Numri i përfituesve burra</t>
  </si>
  <si>
    <t>Buxheti për gra</t>
  </si>
  <si>
    <t>Buxheti për burra</t>
  </si>
  <si>
    <t>Tabela 3.</t>
  </si>
  <si>
    <t>Numri  i  përfituesve të subvencionëve  nga Organizata Buxhetore  Komuna e Klinës</t>
  </si>
  <si>
    <t>Tabelat sipas drejtorive</t>
  </si>
  <si>
    <t>Zyra e kryetarit</t>
  </si>
  <si>
    <t>Zyra e Kuvendit</t>
  </si>
  <si>
    <t>Administrata dhe personeli</t>
  </si>
  <si>
    <t>Inspeksioni</t>
  </si>
  <si>
    <t>Drejtoria për Buxhet e Financa, Ekonomi dhe Zhvillim</t>
  </si>
  <si>
    <t>Drejtoria për Shërbime Publike</t>
  </si>
  <si>
    <t>Zyra Komunale e Komuniteteve</t>
  </si>
  <si>
    <t>Drejtoria për Bujqësi, Pylltari dhe Zhvillim Rural</t>
  </si>
  <si>
    <t>Drejtoria për Gjeodezi, Kadastër dhe pronë</t>
  </si>
  <si>
    <t>Drejtoria për Urbanizëm, Planifikim Urban dhe Mjedisi</t>
  </si>
  <si>
    <t>Drejtoria për Shëndetësi dhe Mirëqenie Sociale</t>
  </si>
  <si>
    <t>Drejtoria për Arsim</t>
  </si>
  <si>
    <t>Drejtoria për Kulturë, Rini dhe Sport</t>
  </si>
  <si>
    <t>Emërtimi i projekteve</t>
  </si>
  <si>
    <t>Ndertimi i rrjetit te ujesjellesit ne LAgjen Arberia,Tigvesh,te Sheshi Nena Tereze, Dollc-Dresnik,Grabanice,Gremnik, Drenoc</t>
  </si>
  <si>
    <t>Ndertimi i liqenit akumulues per furnizim me uje te pijes ne Kline</t>
  </si>
  <si>
    <t>Urbanizmi</t>
  </si>
  <si>
    <t>Bujqesia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</si>
  <si>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</si>
  <si>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</si>
  <si>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</si>
  <si>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</si>
  <si>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Administrata</t>
  </si>
  <si>
    <t>Ndertimi dhe Rindertimi i Objekteve Sportive te Kultures ne Kline</t>
  </si>
  <si>
    <t>Kultura</t>
  </si>
  <si>
    <t>Arsimi</t>
  </si>
  <si>
    <t>Meshkuj</t>
  </si>
  <si>
    <t>Perqindja e femrave ne raport me meshkuj</t>
  </si>
  <si>
    <t>Planifikimi për vitin 2025-Nivelet e pagave në Organizaten Buxhetore Komuna e Klinës</t>
  </si>
  <si>
    <t>301-400</t>
  </si>
  <si>
    <t>600+</t>
  </si>
  <si>
    <t>Planifikimi për vitin 2025 -Nivelet e pagave në Organizaten Buxhetore Komuna e Klinës</t>
  </si>
  <si>
    <t>Drejtoria për Shërbimet Sociale dhe Rrezidenciale</t>
  </si>
  <si>
    <t>Totali : 985</t>
  </si>
  <si>
    <t>Planifikimi për 2025</t>
  </si>
  <si>
    <t>Numri I përfituesve: 2410</t>
  </si>
  <si>
    <t xml:space="preserve">Bashkëfinancim me donatorë </t>
  </si>
  <si>
    <t>Ndërtimi i rrugëve dhe infrastruktures nëntokësore Videje-Polce-Paskalicë-Jagodë-Krushevë e Madhe</t>
  </si>
  <si>
    <t>Ndërtimi i shtigjeve te ecjes dhe infrastrukture rrugore në Gryken e Jarines-Pogragje</t>
  </si>
  <si>
    <t>Ndërtimi i kanalit kullues të ujit nga Gryka e Jarinës - Dersnik -Arbëri</t>
  </si>
  <si>
    <t>Infrastruktura rrugore</t>
  </si>
  <si>
    <t>Shendetësia</t>
  </si>
  <si>
    <t>Gjeodezia</t>
  </si>
  <si>
    <t xml:space="preserve">Rindërtimi i rrugëve te Qytetit te Klines me segmente te tyre: S.Rexhepi, M.Daka, M.Haxhaj, L.Palucaj, H.Prishtina, I.Qemajli, F.Bojaj, B.Mustafa, Sh.Sadiku, H.Krasniqi, Vëllezërit Gërvalla etj </t>
  </si>
  <si>
    <t>Ndërtimi i infrastruktures nëntokësore dhe mbitokësore në Klinë, rrugën Martirët e Pastaselit, Martirët e Kralanit etj</t>
  </si>
  <si>
    <t>Ndërtimi i segmenteve të rrugës Malë Bashota, Dositej Obradoviq, Bekim Fehmiu, Shaban Sadiku, Heronjtë e Kombit dhe infrastruktures nëntokësore në Klinë-Dersnik-Dollc</t>
  </si>
  <si>
    <t>Ndërtimi i infrastrukturës mbitokësore (Trotuare) dhe infrastruktures nëntokësore në Zajmë-Deiq</t>
  </si>
  <si>
    <t>Ndërtimi i infrastrukturës mbitokësore dhe infrastruktures nëntokësore Poterq- Dugajevë-Drenovc</t>
  </si>
  <si>
    <t>Ndërtimi i infrastrukturës mbitokësore dhe infrastruktures nëntokësore Zllakuqan-Pataqan-Berkove, Krushevë e Vogël (trotuari Klinë-Zllakuqan)</t>
  </si>
  <si>
    <t>Ndertimi  i infrastrukturës mbitokësore dhe rindërtimi i rrugës Klinë-Shtupel-Kërnicë</t>
  </si>
  <si>
    <t>Ndërtimi i kanalizimit në Shtupel-Kërrnicë-Binxhe-Grapc</t>
  </si>
  <si>
    <t>Ndërtimi  i infrastrukturës mbitokësore dhe infrastruktures nëntokësore Volljakë-Sferke-Qupevë-Dush</t>
  </si>
  <si>
    <t>Ndërtimi  i infrastrukturës mbitokësore dhe nëntokësore Cerovik-Qabiq-Dobërdol</t>
  </si>
  <si>
    <t>Ndertimi i  infrastruktures nentokesore dhe mbitokësore ne Ranoc-Leskoc</t>
  </si>
  <si>
    <t>Ndertimi i  infrastruktures nentokesore dhe mbitokësore Siqeve-Ujmire-Shtarice</t>
  </si>
  <si>
    <t>Ndertimi i infrastrukturës mbitokësore dhe urës në Budisalcë-Rudice</t>
  </si>
  <si>
    <t>Ndertimi i  infrastruktures nentokesore dhe mbitokësore Gllareve-Rixheve-Stapanice-Zabergje</t>
  </si>
  <si>
    <t>Ndertimi i  infrastruktures nentokesore dhe mbitokësore Gjurgjevik i Vogel-Klinavc</t>
  </si>
  <si>
    <t>Ndertimi i  infrastruktures nentokesore dhe mbitokësore ne Grabanice-Bokshiq-Dollove</t>
  </si>
  <si>
    <t>Ndërtimi  i infrastrukturës mbitokësore dhe infrastruktures nëntokësore Gjurgjevik i Madhë - Dush</t>
  </si>
  <si>
    <t>Ndertimi i shtratit të lumit Klina, (Klinë-Burimi i Jarinës - Pogragjë-Ujmirë), Rregullimi i shtratit të lumit Lumëbardhi i Pejës dhe lumit Drini I Bradhë</t>
  </si>
  <si>
    <t>Ndërtimi i infrastrukturës mbitokësore dhe nëntokësore në Jashanicë-Jelloc-Resnik</t>
  </si>
  <si>
    <t>Ndertimi i infrastruktures nentokesore dhe mbitoksore ne Perqev edhe rrugën "Shpella Azem Bejta"-Përqevë</t>
  </si>
  <si>
    <t>Ndërtimi i infrastruktures mbitokësore dhe nëntokësore në Gremnik-Qupevë e Ulët</t>
  </si>
  <si>
    <t>Ndertimi i infrastruktures nentokesore dhe mbitokësore ne Qeskove-Kepuz-Rastoke</t>
  </si>
  <si>
    <t>Ndertimi i parkut industrial per Kline, zona kadastrale në Klinavc</t>
  </si>
  <si>
    <t>Zgjerimi i sipërfaqeve të gjelbruara (Parqeve) në Këpuz, Shtupel, Zllakuqan, Gremnik, Volljak etj</t>
  </si>
  <si>
    <t>Zgjerimi i rrjetit të ndriçimit publik në Dollc-Dresnik, Jashanicë, Drenovc, Shtupel, Klinë, Leskoc, Gremnik, Qupevë e Ulët, Siqevë, Resnik, Gj.Madh, Dush etj</t>
  </si>
  <si>
    <t>Rindërtimi i infrastrukturës mbitokësore me asfalt në Jashanicë, Shtupel, Zllakuqan, Klinë-Videjë etj</t>
  </si>
  <si>
    <t>Ndërtimi i impianteve për trajtimin e ujrave të zeza në Ranoc, Radulloc, Shtupel, Shtaricë etj</t>
  </si>
  <si>
    <t>Ndërtimi i rrethojave të vorrezave në Gj.Madh, Volljak, Sferkë, Jashanicë, Siqevë, Gremnik, Zajm, K.e Vogël, Shtupel etj</t>
  </si>
  <si>
    <t>Furnizim me inventar, tabela te menqura ne shkolle në Çabiq, Ujmirë, Ismet Rraci, Motrat Qiriazi, Fehmi Agani, Luigj Gurakuqi etj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</si>
  <si>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</si>
  <si>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</si>
  <si>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</si>
  <si>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Furnizim me paisje mejksore per diagnostike</t>
  </si>
  <si>
    <t>Ndertimi dhe rindertimi I objekteve shendetesore: QKMF, AMF Drenoc, Ujmire, Zllakuqan dhe Gllareve etj</t>
  </si>
  <si>
    <t>Furnizim me pajisje- aparat për matje gjeodezike</t>
  </si>
  <si>
    <t>Ndërtimi i kanaleve te ujitjes në Rudicë-Stupë-Videjë- Zajm,Potërq-Dollovë, Volljakë-Këpuz etj</t>
  </si>
  <si>
    <t>Tabela 4. Buxhetimi I përgjegjëshëm gjinor tek kategoria ekonomike Shpenzimet kapitale në vitin 2025</t>
  </si>
  <si>
    <t>Totali/2025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</si>
</sst>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Calibri"/>
      <family val="2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0" fillId="0" borderId="0" xfId="0" applyNumberFormat="1"/>
    <xf numFmtId="0" fontId="6" fillId="0" borderId="1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164" fontId="7" fillId="0" borderId="7" xfId="1" applyFont="1" applyBorder="1" applyAlignment="1">
      <alignment horizontal="right" vertical="center"/>
    </xf>
    <xf numFmtId="164" fontId="7" fillId="0" borderId="7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/>
    <xf numFmtId="0" fontId="9" fillId="0" borderId="0" xfId="0" applyFont="1" applyAlignment="1">
      <alignment vertical="center"/>
    </xf>
    <xf numFmtId="2" fontId="0" fillId="0" borderId="7" xfId="0" applyNumberFormat="1" applyBorder="1"/>
    <xf numFmtId="0" fontId="0" fillId="0" borderId="7" xfId="0" applyBorder="1" applyAlignment="1">
      <alignment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3" fontId="0" fillId="0" borderId="0" xfId="0" applyNumberFormat="1"/>
    <xf numFmtId="2" fontId="0" fillId="0" borderId="0" xfId="0" applyNumberFormat="1"/>
    <xf numFmtId="2" fontId="6" fillId="0" borderId="7" xfId="0" applyNumberFormat="1" applyFont="1" applyBorder="1" applyAlignment="1">
      <alignment vertical="center"/>
    </xf>
    <xf numFmtId="1" fontId="6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164" fontId="6" fillId="0" borderId="7" xfId="1" applyFont="1" applyBorder="1" applyAlignment="1">
      <alignment vertical="center"/>
    </xf>
    <xf numFmtId="164" fontId="6" fillId="0" borderId="7" xfId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/>
    </xf>
    <xf numFmtId="164" fontId="8" fillId="0" borderId="7" xfId="1" applyFont="1" applyBorder="1"/>
    <xf numFmtId="0" fontId="15" fillId="0" borderId="7" xfId="0" applyFont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6" fillId="2" borderId="10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vertical="center"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vertical="center" wrapText="1"/>
    </xf>
    <xf numFmtId="0" fontId="17" fillId="0" borderId="0" xfId="0" applyFont="1"/>
    <xf numFmtId="0" fontId="17" fillId="0" borderId="7" xfId="0" applyFont="1" applyBorder="1" applyAlignment="1">
      <alignment wrapText="1"/>
    </xf>
    <xf numFmtId="0" fontId="15" fillId="0" borderId="10" xfId="0" applyFont="1" applyBorder="1"/>
    <xf numFmtId="0" fontId="16" fillId="2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vertical="center" wrapText="1"/>
    </xf>
    <xf numFmtId="0" fontId="0" fillId="0" borderId="11" xfId="0" applyFont="1" applyBorder="1" applyAlignment="1"/>
    <xf numFmtId="2" fontId="0" fillId="0" borderId="7" xfId="0" applyNumberFormat="1" applyFont="1" applyBorder="1" applyAlignment="1"/>
    <xf numFmtId="0" fontId="21" fillId="0" borderId="7" xfId="0" applyFont="1" applyBorder="1" applyAlignment="1"/>
    <xf numFmtId="0" fontId="11" fillId="0" borderId="7" xfId="0" applyFont="1" applyFill="1" applyBorder="1" applyAlignment="1">
      <alignment horizontal="center"/>
    </xf>
    <xf numFmtId="4" fontId="12" fillId="0" borderId="7" xfId="0" applyNumberFormat="1" applyFont="1" applyFill="1" applyBorder="1"/>
    <xf numFmtId="4" fontId="12" fillId="0" borderId="10" xfId="0" applyNumberFormat="1" applyFont="1" applyFill="1" applyBorder="1"/>
    <xf numFmtId="0" fontId="0" fillId="2" borderId="7" xfId="0" applyFill="1" applyBorder="1"/>
    <xf numFmtId="2" fontId="0" fillId="2" borderId="7" xfId="0" applyNumberFormat="1" applyFill="1" applyBorder="1"/>
    <xf numFmtId="4" fontId="12" fillId="2" borderId="7" xfId="0" applyNumberFormat="1" applyFont="1" applyFill="1" applyBorder="1"/>
    <xf numFmtId="0" fontId="0" fillId="2" borderId="12" xfId="0" applyFill="1" applyBorder="1"/>
    <xf numFmtId="164" fontId="9" fillId="2" borderId="7" xfId="1" applyFont="1" applyFill="1" applyBorder="1"/>
    <xf numFmtId="164" fontId="9" fillId="2" borderId="7" xfId="1" applyFont="1" applyFill="1" applyBorder="1" applyAlignment="1">
      <alignment horizontal="right"/>
    </xf>
    <xf numFmtId="164" fontId="14" fillId="2" borderId="7" xfId="1" applyFont="1" applyFill="1" applyBorder="1"/>
    <xf numFmtId="0" fontId="0" fillId="0" borderId="0" xfId="0" applyFont="1" applyFill="1"/>
    <xf numFmtId="164" fontId="13" fillId="2" borderId="7" xfId="1" applyFont="1" applyFill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" fillId="0" borderId="4" xfId="1" applyFont="1" applyBorder="1" applyAlignment="1">
      <alignment vertical="center"/>
    </xf>
    <xf numFmtId="164" fontId="1" fillId="0" borderId="5" xfId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'Tabela 2.'!$B$13</c:f>
              <c:strCache>
                <c:ptCount val="1"/>
                <c:pt idx="0">
                  <c:v>Totali : 985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31-4D4A-8C61-D45A74ACAD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31-4D4A-8C61-D45A74ACAD1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2.'!$C$12:$D$12</c:f>
              <c:strCache>
                <c:ptCount val="2"/>
                <c:pt idx="0">
                  <c:v>Numri i burrave</c:v>
                </c:pt>
                <c:pt idx="1">
                  <c:v>Numri i grave</c:v>
                </c:pt>
              </c:strCache>
            </c:strRef>
          </c:cat>
          <c:val>
            <c:numRef>
              <c:f>'Tabela 2.'!$C$13:$D$13</c:f>
              <c:numCache>
                <c:formatCode>General</c:formatCode>
                <c:ptCount val="2"/>
                <c:pt idx="0">
                  <c:v>537</c:v>
                </c:pt>
                <c:pt idx="1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B-4E0C-BF40-B5F5CD2D83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Planifikimi për subvencionim në vitin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F2-48B1-AD5E-4EB86930E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F2-48B1-AD5E-4EB86930E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F2-48B1-AD5E-4EB86930E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F2-48B1-AD5E-4EB86930E5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F2-48B1-AD5E-4EB86930E5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3.'!$A$9:$D$9</c:f>
              <c:strCache>
                <c:ptCount val="4"/>
                <c:pt idx="0">
                  <c:v>Numri I përfituesve: 2410</c:v>
                </c:pt>
                <c:pt idx="2">
                  <c:v>Numri i përfituesve gra</c:v>
                </c:pt>
                <c:pt idx="3">
                  <c:v>Numri i përfituesve burra</c:v>
                </c:pt>
              </c:strCache>
            </c:strRef>
          </c:cat>
          <c:val>
            <c:numRef>
              <c:f>'Tabela 3.'!$A$10:$D$10</c:f>
              <c:numCache>
                <c:formatCode>General</c:formatCode>
                <c:ptCount val="4"/>
                <c:pt idx="2">
                  <c:v>1150</c:v>
                </c:pt>
                <c:pt idx="3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F2-48B1-AD5E-4EB86930E5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15240</xdr:rowOff>
    </xdr:from>
    <xdr:to>
      <xdr:col>5</xdr:col>
      <xdr:colOff>777240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F319D2-5A04-4F1A-B2D4-E40753A7F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131445</xdr:rowOff>
    </xdr:from>
    <xdr:to>
      <xdr:col>6</xdr:col>
      <xdr:colOff>19050</xdr:colOff>
      <xdr:row>20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workbookViewId="0">
      <selection activeCell="C7" sqref="C7:D8"/>
    </sheetView>
  </sheetViews>
  <sheetFormatPr defaultRowHeight="14.4" x14ac:dyDescent="0.3"/>
  <cols>
    <col min="2" max="2" width="17" customWidth="1"/>
    <col min="3" max="3" width="15.5546875" customWidth="1"/>
    <col min="4" max="4" width="13.5546875" customWidth="1"/>
  </cols>
  <sheetData>
    <row r="2" spans="1:4" ht="16.2" thickBot="1" x14ac:dyDescent="0.35">
      <c r="A2" s="1" t="s">
        <v>5</v>
      </c>
    </row>
    <row r="3" spans="1:4" ht="15.6" x14ac:dyDescent="0.3">
      <c r="A3" s="83"/>
      <c r="B3" s="2"/>
      <c r="C3" s="85" t="s">
        <v>1</v>
      </c>
      <c r="D3" s="85" t="s">
        <v>2</v>
      </c>
    </row>
    <row r="4" spans="1:4" ht="16.2" thickBot="1" x14ac:dyDescent="0.35">
      <c r="A4" s="84"/>
      <c r="B4" s="3" t="s">
        <v>0</v>
      </c>
      <c r="C4" s="86"/>
      <c r="D4" s="86"/>
    </row>
    <row r="5" spans="1:4" ht="15.6" x14ac:dyDescent="0.3">
      <c r="A5" s="4"/>
      <c r="B5" s="81">
        <f>C5+D5</f>
        <v>38496</v>
      </c>
      <c r="C5" s="81">
        <f>C7+C9</f>
        <v>19193</v>
      </c>
      <c r="D5" s="81">
        <f>D7+D9</f>
        <v>19303</v>
      </c>
    </row>
    <row r="6" spans="1:4" ht="16.2" thickBot="1" x14ac:dyDescent="0.35">
      <c r="A6" s="5" t="s">
        <v>0</v>
      </c>
      <c r="B6" s="82"/>
      <c r="C6" s="82"/>
      <c r="D6" s="82"/>
    </row>
    <row r="7" spans="1:4" ht="15.6" x14ac:dyDescent="0.3">
      <c r="A7" s="6"/>
      <c r="B7" s="81">
        <f>C7+D7</f>
        <v>5908</v>
      </c>
      <c r="C7" s="81">
        <v>2892</v>
      </c>
      <c r="D7" s="81">
        <v>3016</v>
      </c>
    </row>
    <row r="8" spans="1:4" ht="16.2" thickBot="1" x14ac:dyDescent="0.35">
      <c r="A8" s="5" t="s">
        <v>3</v>
      </c>
      <c r="B8" s="82"/>
      <c r="C8" s="82"/>
      <c r="D8" s="82"/>
    </row>
    <row r="9" spans="1:4" ht="15.6" x14ac:dyDescent="0.3">
      <c r="A9" s="6"/>
      <c r="B9" s="81">
        <f>C9+D9</f>
        <v>32588</v>
      </c>
      <c r="C9" s="81">
        <v>16301</v>
      </c>
      <c r="D9" s="81">
        <v>16287</v>
      </c>
    </row>
    <row r="10" spans="1:4" ht="16.2" thickBot="1" x14ac:dyDescent="0.35">
      <c r="A10" s="5" t="s">
        <v>4</v>
      </c>
      <c r="B10" s="82"/>
      <c r="C10" s="82"/>
      <c r="D10" s="82"/>
    </row>
  </sheetData>
  <mergeCells count="12">
    <mergeCell ref="A3:A4"/>
    <mergeCell ref="C3:C4"/>
    <mergeCell ref="D3:D4"/>
    <mergeCell ref="B5:B6"/>
    <mergeCell ref="C5:C6"/>
    <mergeCell ref="D5:D6"/>
    <mergeCell ref="B7:B8"/>
    <mergeCell ref="C7:C8"/>
    <mergeCell ref="D7:D8"/>
    <mergeCell ref="B9:B10"/>
    <mergeCell ref="C9:C10"/>
    <mergeCell ref="D9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6"/>
  <sheetViews>
    <sheetView tabSelected="1" zoomScaleNormal="100" workbookViewId="0">
      <selection activeCell="A2" sqref="A2"/>
    </sheetView>
  </sheetViews>
  <sheetFormatPr defaultRowHeight="14.4" x14ac:dyDescent="0.3"/>
  <cols>
    <col min="2" max="2" width="10.44140625" customWidth="1"/>
    <col min="3" max="3" width="10.6640625" customWidth="1"/>
    <col min="5" max="5" width="14.5546875" customWidth="1"/>
    <col min="6" max="6" width="15.44140625" customWidth="1"/>
    <col min="7" max="7" width="14.6640625" customWidth="1"/>
    <col min="9" max="9" width="12.5546875" bestFit="1" customWidth="1"/>
    <col min="10" max="10" width="11.44140625" bestFit="1" customWidth="1"/>
  </cols>
  <sheetData>
    <row r="3" spans="1:10" x14ac:dyDescent="0.3">
      <c r="A3" s="7" t="s">
        <v>14</v>
      </c>
      <c r="B3" s="7" t="s">
        <v>15</v>
      </c>
    </row>
    <row r="4" spans="1:10" ht="15" thickBot="1" x14ac:dyDescent="0.35"/>
    <row r="5" spans="1:10" ht="15.6" x14ac:dyDescent="0.3">
      <c r="A5" s="102" t="s">
        <v>6</v>
      </c>
      <c r="B5" s="99" t="s">
        <v>7</v>
      </c>
      <c r="C5" s="99" t="s">
        <v>8</v>
      </c>
      <c r="D5" s="99" t="s">
        <v>9</v>
      </c>
      <c r="E5" s="99" t="s">
        <v>10</v>
      </c>
      <c r="F5" s="99" t="s">
        <v>11</v>
      </c>
      <c r="G5" s="8"/>
    </row>
    <row r="6" spans="1:10" ht="15.6" x14ac:dyDescent="0.3">
      <c r="A6" s="103"/>
      <c r="B6" s="100"/>
      <c r="C6" s="100"/>
      <c r="D6" s="100"/>
      <c r="E6" s="100"/>
      <c r="F6" s="100"/>
      <c r="G6" s="9"/>
    </row>
    <row r="7" spans="1:10" ht="15.6" x14ac:dyDescent="0.3">
      <c r="A7" s="103"/>
      <c r="B7" s="100"/>
      <c r="C7" s="100"/>
      <c r="D7" s="100"/>
      <c r="E7" s="100"/>
      <c r="F7" s="100"/>
      <c r="G7" s="9"/>
    </row>
    <row r="8" spans="1:10" ht="15" thickBot="1" x14ac:dyDescent="0.35">
      <c r="A8" s="104"/>
      <c r="B8" s="101"/>
      <c r="C8" s="101"/>
      <c r="D8" s="101"/>
      <c r="E8" s="101"/>
      <c r="F8" s="101"/>
      <c r="G8" s="10" t="s">
        <v>12</v>
      </c>
    </row>
    <row r="9" spans="1:10" ht="15.6" x14ac:dyDescent="0.3">
      <c r="A9" s="89">
        <v>2022</v>
      </c>
      <c r="B9" s="29">
        <f t="shared" ref="B9:B11" si="0">C9+D9</f>
        <v>950</v>
      </c>
      <c r="C9" s="31">
        <v>390</v>
      </c>
      <c r="D9" s="31">
        <v>560</v>
      </c>
      <c r="E9" s="33">
        <v>2519746.7000000002</v>
      </c>
      <c r="F9" s="33">
        <v>3941142.3</v>
      </c>
      <c r="G9" s="12"/>
    </row>
    <row r="10" spans="1:10" ht="16.2" thickBot="1" x14ac:dyDescent="0.35">
      <c r="A10" s="90"/>
      <c r="B10" s="30"/>
      <c r="C10" s="32"/>
      <c r="D10" s="32"/>
      <c r="E10" s="34"/>
      <c r="F10" s="34"/>
      <c r="G10" s="13">
        <f>E9+F9</f>
        <v>6460889</v>
      </c>
    </row>
    <row r="11" spans="1:10" ht="15.6" x14ac:dyDescent="0.3">
      <c r="A11" s="89">
        <v>2023</v>
      </c>
      <c r="B11" s="29">
        <f t="shared" si="0"/>
        <v>956</v>
      </c>
      <c r="C11" s="31">
        <v>422</v>
      </c>
      <c r="D11" s="31">
        <v>534</v>
      </c>
      <c r="E11" s="33">
        <v>2906065.63</v>
      </c>
      <c r="F11" s="33">
        <v>3847622.37</v>
      </c>
      <c r="G11" s="12"/>
    </row>
    <row r="12" spans="1:10" ht="16.2" thickBot="1" x14ac:dyDescent="0.35">
      <c r="A12" s="90"/>
      <c r="B12" s="30"/>
      <c r="C12" s="32"/>
      <c r="D12" s="32"/>
      <c r="E12" s="34"/>
      <c r="F12" s="34"/>
      <c r="G12" s="13">
        <f>E11+F11</f>
        <v>6753688</v>
      </c>
    </row>
    <row r="13" spans="1:10" x14ac:dyDescent="0.3">
      <c r="A13" s="89">
        <v>2024</v>
      </c>
      <c r="B13" s="91">
        <f>C13+D13</f>
        <v>980</v>
      </c>
      <c r="C13" s="93">
        <v>461</v>
      </c>
      <c r="D13" s="93">
        <v>519</v>
      </c>
      <c r="E13" s="95">
        <v>3299637.48</v>
      </c>
      <c r="F13" s="97">
        <v>4637219.5199999996</v>
      </c>
      <c r="G13" s="87">
        <f>E13+F13</f>
        <v>7936857</v>
      </c>
    </row>
    <row r="14" spans="1:10" ht="15" thickBot="1" x14ac:dyDescent="0.35">
      <c r="A14" s="90"/>
      <c r="B14" s="92"/>
      <c r="C14" s="94"/>
      <c r="D14" s="94"/>
      <c r="E14" s="96"/>
      <c r="F14" s="98"/>
      <c r="G14" s="88"/>
      <c r="I14" s="37"/>
      <c r="J14" s="11"/>
    </row>
    <row r="15" spans="1:10" ht="31.2" x14ac:dyDescent="0.3">
      <c r="A15" s="14" t="s">
        <v>13</v>
      </c>
      <c r="B15" s="91">
        <f>C15+D15</f>
        <v>985</v>
      </c>
      <c r="C15" s="93">
        <v>448</v>
      </c>
      <c r="D15" s="93">
        <v>537</v>
      </c>
      <c r="E15" s="95">
        <v>4133949.3</v>
      </c>
      <c r="F15" s="97">
        <v>4758082.7</v>
      </c>
      <c r="G15" s="87">
        <f>E15+F15</f>
        <v>8892032</v>
      </c>
      <c r="I15" s="36"/>
    </row>
    <row r="16" spans="1:10" ht="16.2" thickBot="1" x14ac:dyDescent="0.35">
      <c r="A16" s="15">
        <v>2025</v>
      </c>
      <c r="B16" s="92"/>
      <c r="C16" s="94"/>
      <c r="D16" s="94"/>
      <c r="E16" s="96"/>
      <c r="F16" s="98"/>
      <c r="G16" s="88"/>
    </row>
  </sheetData>
  <mergeCells count="21">
    <mergeCell ref="D5:D8"/>
    <mergeCell ref="E5:E8"/>
    <mergeCell ref="F5:F8"/>
    <mergeCell ref="A9:A10"/>
    <mergeCell ref="A11:A12"/>
    <mergeCell ref="A5:A8"/>
    <mergeCell ref="B5:B8"/>
    <mergeCell ref="C5:C8"/>
    <mergeCell ref="G15:G16"/>
    <mergeCell ref="A13:A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3:G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3"/>
  <sheetViews>
    <sheetView workbookViewId="0">
      <selection activeCell="D8" sqref="D8"/>
    </sheetView>
  </sheetViews>
  <sheetFormatPr defaultRowHeight="14.4" x14ac:dyDescent="0.3"/>
  <cols>
    <col min="1" max="1" width="10.33203125" customWidth="1"/>
    <col min="2" max="2" width="10.88671875" customWidth="1"/>
    <col min="3" max="3" width="9.5546875" customWidth="1"/>
    <col min="4" max="4" width="14.88671875" customWidth="1"/>
    <col min="5" max="5" width="9.6640625" customWidth="1"/>
    <col min="6" max="6" width="14.6640625" customWidth="1"/>
    <col min="7" max="7" width="15.33203125" customWidth="1"/>
    <col min="10" max="10" width="14.44140625" customWidth="1"/>
    <col min="11" max="11" width="11.33203125" bestFit="1" customWidth="1"/>
  </cols>
  <sheetData>
    <row r="3" spans="1:10" x14ac:dyDescent="0.3">
      <c r="A3" s="7" t="s">
        <v>24</v>
      </c>
      <c r="B3" s="7" t="s">
        <v>62</v>
      </c>
    </row>
    <row r="4" spans="1:10" ht="58.5" customHeight="1" x14ac:dyDescent="0.3">
      <c r="A4" s="16" t="s">
        <v>16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12</v>
      </c>
    </row>
    <row r="5" spans="1:10" ht="24.6" customHeight="1" x14ac:dyDescent="0.3">
      <c r="A5" s="17" t="s">
        <v>63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20">
        <v>0</v>
      </c>
    </row>
    <row r="6" spans="1:10" ht="26.4" customHeight="1" x14ac:dyDescent="0.3">
      <c r="A6" s="17" t="s">
        <v>22</v>
      </c>
      <c r="B6" s="18">
        <f>C6+E6</f>
        <v>230</v>
      </c>
      <c r="C6" s="18">
        <v>143</v>
      </c>
      <c r="D6" s="43">
        <v>844607.12</v>
      </c>
      <c r="E6" s="18">
        <v>87</v>
      </c>
      <c r="F6" s="43">
        <v>518919.50300000003</v>
      </c>
      <c r="G6" s="43">
        <f>D6+F6</f>
        <v>1363526.6230000001</v>
      </c>
    </row>
    <row r="7" spans="1:10" ht="27.6" customHeight="1" x14ac:dyDescent="0.3">
      <c r="A7" s="17" t="s">
        <v>64</v>
      </c>
      <c r="B7" s="18">
        <f>C7+E7</f>
        <v>755</v>
      </c>
      <c r="C7" s="18">
        <v>394</v>
      </c>
      <c r="D7" s="43">
        <v>3913475.5765692308</v>
      </c>
      <c r="E7" s="18">
        <v>361</v>
      </c>
      <c r="F7" s="43">
        <v>3615029.8008307694</v>
      </c>
      <c r="G7" s="43">
        <f>D7+F7</f>
        <v>7528505.3773999996</v>
      </c>
    </row>
    <row r="8" spans="1:10" ht="30" customHeight="1" x14ac:dyDescent="0.3">
      <c r="A8" s="17" t="s">
        <v>23</v>
      </c>
      <c r="B8" s="18">
        <f>SUM(B5:B7)</f>
        <v>985</v>
      </c>
      <c r="C8" s="18">
        <v>537</v>
      </c>
      <c r="D8" s="43">
        <f>SUM(D5:D7)</f>
        <v>4758082.6965692304</v>
      </c>
      <c r="E8" s="18">
        <v>448</v>
      </c>
      <c r="F8" s="43">
        <f>SUM(F5:F7)</f>
        <v>4133949.3038307694</v>
      </c>
      <c r="G8" s="43">
        <f>SUM(G5:G7)</f>
        <v>8892032.0003999993</v>
      </c>
    </row>
    <row r="9" spans="1:10" x14ac:dyDescent="0.3">
      <c r="J9" s="11"/>
    </row>
    <row r="12" spans="1:10" ht="28.8" x14ac:dyDescent="0.3">
      <c r="B12" s="16" t="s">
        <v>16</v>
      </c>
      <c r="C12" s="16" t="s">
        <v>18</v>
      </c>
      <c r="D12" s="16" t="s">
        <v>20</v>
      </c>
    </row>
    <row r="13" spans="1:10" ht="15.6" x14ac:dyDescent="0.3">
      <c r="B13" s="17" t="s">
        <v>67</v>
      </c>
      <c r="C13" s="18">
        <f>C8</f>
        <v>537</v>
      </c>
      <c r="D13" s="18">
        <f>E8</f>
        <v>448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110"/>
  <sheetViews>
    <sheetView workbookViewId="0">
      <selection activeCell="F6" sqref="F6"/>
    </sheetView>
  </sheetViews>
  <sheetFormatPr defaultRowHeight="14.4" x14ac:dyDescent="0.3"/>
  <cols>
    <col min="1" max="1" width="10.33203125" customWidth="1"/>
    <col min="2" max="2" width="10.88671875" customWidth="1"/>
    <col min="3" max="3" width="9.5546875" customWidth="1"/>
    <col min="4" max="4" width="14.88671875" customWidth="1"/>
    <col min="5" max="5" width="11.33203125" customWidth="1"/>
    <col min="6" max="6" width="14.77734375" customWidth="1"/>
    <col min="7" max="7" width="15.33203125" customWidth="1"/>
  </cols>
  <sheetData>
    <row r="3" spans="1:7" x14ac:dyDescent="0.3">
      <c r="A3" s="7" t="s">
        <v>24</v>
      </c>
      <c r="B3" s="7" t="s">
        <v>65</v>
      </c>
    </row>
    <row r="4" spans="1:7" ht="58.5" customHeight="1" x14ac:dyDescent="0.3">
      <c r="A4" s="16" t="s">
        <v>16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12</v>
      </c>
    </row>
    <row r="5" spans="1:7" ht="24.6" customHeight="1" x14ac:dyDescent="0.3">
      <c r="A5" s="17" t="s">
        <v>63</v>
      </c>
      <c r="B5" s="18">
        <f>C5+E5</f>
        <v>0</v>
      </c>
      <c r="C5" s="18">
        <f>C13+C20+C28+C36+C44+C51+C58+C65+C72+C79+C86+C93+C100+C107</f>
        <v>0</v>
      </c>
      <c r="D5" s="18">
        <f t="shared" ref="D5:F5" si="0">D13+D20+D28+D36+D44+D51+D58+D65+D72+D79+D86+D93+D100+D107</f>
        <v>0</v>
      </c>
      <c r="E5" s="18">
        <f t="shared" si="0"/>
        <v>0</v>
      </c>
      <c r="F5" s="18">
        <f t="shared" si="0"/>
        <v>0</v>
      </c>
      <c r="G5" s="20">
        <f>D5+F5</f>
        <v>0</v>
      </c>
    </row>
    <row r="6" spans="1:7" ht="26.4" customHeight="1" x14ac:dyDescent="0.3">
      <c r="A6" s="17" t="s">
        <v>22</v>
      </c>
      <c r="B6" s="18">
        <f t="shared" ref="B6:B7" si="1">C6+E6</f>
        <v>230</v>
      </c>
      <c r="C6" s="18">
        <f t="shared" ref="C6:F7" si="2">C14+C21+C29+C37+C45+C52+C59+C66+C73+C80+C87+C94+C101+C108</f>
        <v>143</v>
      </c>
      <c r="D6" s="43">
        <f t="shared" si="2"/>
        <v>844607.12</v>
      </c>
      <c r="E6" s="18">
        <f t="shared" si="2"/>
        <v>87</v>
      </c>
      <c r="F6" s="43">
        <f t="shared" si="2"/>
        <v>518919.50300000003</v>
      </c>
      <c r="G6" s="44">
        <f t="shared" ref="G6:G7" si="3">D6+F6</f>
        <v>1363526.6230000001</v>
      </c>
    </row>
    <row r="7" spans="1:7" ht="27.6" customHeight="1" x14ac:dyDescent="0.3">
      <c r="A7" s="17" t="s">
        <v>64</v>
      </c>
      <c r="B7" s="18">
        <f t="shared" si="1"/>
        <v>755</v>
      </c>
      <c r="C7" s="18">
        <f t="shared" si="2"/>
        <v>394</v>
      </c>
      <c r="D7" s="43">
        <f t="shared" si="2"/>
        <v>3913475.5765692308</v>
      </c>
      <c r="E7" s="18">
        <f t="shared" si="2"/>
        <v>361</v>
      </c>
      <c r="F7" s="43">
        <f t="shared" si="2"/>
        <v>3615029.8008307694</v>
      </c>
      <c r="G7" s="44">
        <f t="shared" si="3"/>
        <v>7528505.3773999996</v>
      </c>
    </row>
    <row r="8" spans="1:7" ht="30" customHeight="1" x14ac:dyDescent="0.3">
      <c r="A8" s="17" t="s">
        <v>23</v>
      </c>
      <c r="B8" s="18">
        <f t="shared" ref="B8:F8" si="4">SUM(B5:B7)</f>
        <v>985</v>
      </c>
      <c r="C8" s="18">
        <f t="shared" si="4"/>
        <v>537</v>
      </c>
      <c r="D8" s="43">
        <f t="shared" si="4"/>
        <v>4758082.6965692304</v>
      </c>
      <c r="E8" s="18">
        <f t="shared" si="4"/>
        <v>448</v>
      </c>
      <c r="F8" s="43">
        <f t="shared" si="4"/>
        <v>4133949.3038307694</v>
      </c>
      <c r="G8" s="43">
        <f>SUM(G5:G7)</f>
        <v>8892032.0003999993</v>
      </c>
    </row>
    <row r="10" spans="1:7" ht="15.6" x14ac:dyDescent="0.3">
      <c r="A10" s="24" t="s">
        <v>33</v>
      </c>
    </row>
    <row r="11" spans="1:7" ht="15.6" x14ac:dyDescent="0.3">
      <c r="A11" s="24" t="s">
        <v>34</v>
      </c>
    </row>
    <row r="12" spans="1:7" ht="57.6" x14ac:dyDescent="0.3">
      <c r="A12" s="16" t="s">
        <v>16</v>
      </c>
      <c r="B12" s="16" t="s">
        <v>17</v>
      </c>
      <c r="C12" s="16" t="s">
        <v>18</v>
      </c>
      <c r="D12" s="16" t="s">
        <v>19</v>
      </c>
      <c r="E12" s="16" t="s">
        <v>20</v>
      </c>
      <c r="F12" s="16" t="s">
        <v>21</v>
      </c>
      <c r="G12" s="16" t="s">
        <v>12</v>
      </c>
    </row>
    <row r="13" spans="1:7" ht="15.6" x14ac:dyDescent="0.3">
      <c r="A13" s="17" t="s">
        <v>63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20">
        <v>0</v>
      </c>
    </row>
    <row r="14" spans="1:7" ht="15.6" x14ac:dyDescent="0.3">
      <c r="A14" s="17" t="s">
        <v>22</v>
      </c>
      <c r="B14" s="18">
        <f>C14+E14</f>
        <v>5</v>
      </c>
      <c r="C14" s="18">
        <v>3</v>
      </c>
      <c r="D14" s="18">
        <v>19364.16</v>
      </c>
      <c r="E14" s="18">
        <v>2</v>
      </c>
      <c r="F14" s="18">
        <v>12437.303</v>
      </c>
      <c r="G14" s="18">
        <f>D14+F14</f>
        <v>31801.463</v>
      </c>
    </row>
    <row r="15" spans="1:7" ht="15.6" x14ac:dyDescent="0.3">
      <c r="A15" s="17" t="s">
        <v>64</v>
      </c>
      <c r="B15" s="18">
        <f t="shared" ref="B15" si="5">C15+E15</f>
        <v>16</v>
      </c>
      <c r="C15" s="18">
        <v>12</v>
      </c>
      <c r="D15" s="18">
        <v>152561.25</v>
      </c>
      <c r="E15" s="18">
        <v>4</v>
      </c>
      <c r="F15" s="18">
        <v>52778.229999999996</v>
      </c>
      <c r="G15" s="18">
        <f>D15+F15</f>
        <v>205339.47999999998</v>
      </c>
    </row>
    <row r="16" spans="1:7" ht="15.6" x14ac:dyDescent="0.3">
      <c r="A16" s="17" t="s">
        <v>23</v>
      </c>
      <c r="B16" s="18">
        <f>C16+E16</f>
        <v>21</v>
      </c>
      <c r="C16" s="18">
        <f>SUM(C13:C15)</f>
        <v>15</v>
      </c>
      <c r="D16" s="18">
        <f>SUM(D13:D15)</f>
        <v>171925.41</v>
      </c>
      <c r="E16" s="18">
        <f>SUM(E13:E15)</f>
        <v>6</v>
      </c>
      <c r="F16" s="18">
        <f>SUM(F14:F15)</f>
        <v>65215.532999999996</v>
      </c>
      <c r="G16" s="18">
        <f>SUM(G13:G15)</f>
        <v>237140.94299999997</v>
      </c>
    </row>
    <row r="18" spans="1:7" ht="15.6" x14ac:dyDescent="0.3">
      <c r="A18" s="24" t="s">
        <v>35</v>
      </c>
    </row>
    <row r="19" spans="1:7" ht="57.6" x14ac:dyDescent="0.3">
      <c r="A19" s="16" t="s">
        <v>16</v>
      </c>
      <c r="B19" s="16" t="s">
        <v>17</v>
      </c>
      <c r="C19" s="16" t="s">
        <v>18</v>
      </c>
      <c r="D19" s="16" t="s">
        <v>19</v>
      </c>
      <c r="E19" s="16" t="s">
        <v>20</v>
      </c>
      <c r="F19" s="16" t="s">
        <v>21</v>
      </c>
      <c r="G19" s="16" t="s">
        <v>12</v>
      </c>
    </row>
    <row r="20" spans="1:7" ht="15.6" x14ac:dyDescent="0.3">
      <c r="A20" s="17" t="s">
        <v>63</v>
      </c>
      <c r="B20" s="18">
        <v>0</v>
      </c>
      <c r="C20" s="18"/>
      <c r="D20" s="18"/>
      <c r="E20" s="18"/>
      <c r="F20" s="18"/>
      <c r="G20" s="20">
        <f>D20+F20</f>
        <v>0</v>
      </c>
    </row>
    <row r="21" spans="1:7" ht="15.6" x14ac:dyDescent="0.3">
      <c r="A21" s="17" t="s">
        <v>22</v>
      </c>
      <c r="B21" s="18">
        <f>C21+E21</f>
        <v>7</v>
      </c>
      <c r="C21" s="18">
        <v>3</v>
      </c>
      <c r="D21" s="43">
        <v>12637.08</v>
      </c>
      <c r="E21" s="18">
        <v>4</v>
      </c>
      <c r="F21" s="43">
        <v>19065.12</v>
      </c>
      <c r="G21" s="43">
        <f>D21+F21</f>
        <v>31702.199999999997</v>
      </c>
    </row>
    <row r="22" spans="1:7" ht="15.6" x14ac:dyDescent="0.3">
      <c r="A22" s="17" t="s">
        <v>64</v>
      </c>
      <c r="B22" s="18">
        <f t="shared" ref="B22" si="6">C22+E22</f>
        <v>20</v>
      </c>
      <c r="C22" s="18">
        <v>11</v>
      </c>
      <c r="D22" s="43">
        <v>139435.04999999999</v>
      </c>
      <c r="E22" s="18">
        <v>9</v>
      </c>
      <c r="F22" s="43">
        <v>90410.23</v>
      </c>
      <c r="G22" s="43">
        <f>D22+F22</f>
        <v>229845.27999999997</v>
      </c>
    </row>
    <row r="23" spans="1:7" ht="15.6" x14ac:dyDescent="0.3">
      <c r="A23" s="17" t="s">
        <v>23</v>
      </c>
      <c r="B23" s="18">
        <f>C23+E23</f>
        <v>27</v>
      </c>
      <c r="C23" s="18">
        <f>SUM(C20:C22)</f>
        <v>14</v>
      </c>
      <c r="D23" s="43">
        <f>SUM(D21:D22)</f>
        <v>152072.12999999998</v>
      </c>
      <c r="E23" s="18">
        <f>SUM(E20:E22)</f>
        <v>13</v>
      </c>
      <c r="F23" s="43">
        <f>SUM(F21:F22)</f>
        <v>109475.34999999999</v>
      </c>
      <c r="G23" s="43">
        <f>SUM(G20:G22)</f>
        <v>261547.47999999998</v>
      </c>
    </row>
    <row r="24" spans="1:7" ht="15.6" x14ac:dyDescent="0.3">
      <c r="A24" s="17" t="s">
        <v>23</v>
      </c>
      <c r="B24" s="18"/>
      <c r="C24" s="18"/>
      <c r="D24" s="19"/>
      <c r="E24" s="18"/>
      <c r="F24" s="19"/>
      <c r="G24" s="21"/>
    </row>
    <row r="26" spans="1:7" ht="15.6" x14ac:dyDescent="0.3">
      <c r="A26" s="24" t="s">
        <v>36</v>
      </c>
    </row>
    <row r="27" spans="1:7" ht="57.6" x14ac:dyDescent="0.3">
      <c r="A27" s="16" t="s">
        <v>16</v>
      </c>
      <c r="B27" s="16" t="s">
        <v>17</v>
      </c>
      <c r="C27" s="16" t="s">
        <v>18</v>
      </c>
      <c r="D27" s="16" t="s">
        <v>19</v>
      </c>
      <c r="E27" s="16" t="s">
        <v>20</v>
      </c>
      <c r="F27" s="16" t="s">
        <v>21</v>
      </c>
      <c r="G27" s="16" t="s">
        <v>12</v>
      </c>
    </row>
    <row r="28" spans="1:7" ht="15.6" x14ac:dyDescent="0.3">
      <c r="A28" s="17" t="s">
        <v>63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20">
        <v>0</v>
      </c>
    </row>
    <row r="29" spans="1:7" ht="15.6" x14ac:dyDescent="0.3">
      <c r="A29" s="17" t="s">
        <v>22</v>
      </c>
      <c r="B29" s="18">
        <f>C29+E29</f>
        <v>26</v>
      </c>
      <c r="C29" s="18">
        <v>19</v>
      </c>
      <c r="D29" s="43">
        <v>122202.92000000001</v>
      </c>
      <c r="E29" s="18">
        <v>7</v>
      </c>
      <c r="F29" s="43">
        <v>44201.88</v>
      </c>
      <c r="G29" s="43">
        <f>D29+F29</f>
        <v>166404.80000000002</v>
      </c>
    </row>
    <row r="30" spans="1:7" ht="15.6" x14ac:dyDescent="0.3">
      <c r="A30" s="17" t="s">
        <v>64</v>
      </c>
      <c r="B30" s="18">
        <f t="shared" ref="B30" si="7">C30+E30</f>
        <v>13</v>
      </c>
      <c r="C30" s="18">
        <v>7</v>
      </c>
      <c r="D30" s="43">
        <v>57627.24</v>
      </c>
      <c r="E30" s="18">
        <v>6</v>
      </c>
      <c r="F30" s="43">
        <v>49997.57</v>
      </c>
      <c r="G30" s="43">
        <f>D30+F30</f>
        <v>107624.81</v>
      </c>
    </row>
    <row r="31" spans="1:7" ht="15.6" x14ac:dyDescent="0.3">
      <c r="A31" s="17" t="s">
        <v>23</v>
      </c>
      <c r="B31" s="18">
        <f>C31+E31</f>
        <v>39</v>
      </c>
      <c r="C31" s="18">
        <f>SUM(C28:C30)</f>
        <v>26</v>
      </c>
      <c r="D31" s="43">
        <f>SUM(D28:D30)</f>
        <v>179830.16</v>
      </c>
      <c r="E31" s="18">
        <f>SUM(E28:E30)</f>
        <v>13</v>
      </c>
      <c r="F31" s="43">
        <f>SUM(F29:F30)</f>
        <v>94199.45</v>
      </c>
      <c r="G31" s="43">
        <f>SUM(G28:G30)</f>
        <v>274029.61</v>
      </c>
    </row>
    <row r="32" spans="1:7" ht="15.6" x14ac:dyDescent="0.3">
      <c r="A32" s="17" t="s">
        <v>23</v>
      </c>
      <c r="B32" s="18"/>
      <c r="C32" s="18"/>
      <c r="D32" s="18"/>
      <c r="E32" s="18"/>
      <c r="F32" s="18"/>
      <c r="G32" s="21"/>
    </row>
    <row r="34" spans="1:7" ht="15.6" x14ac:dyDescent="0.3">
      <c r="A34" s="24" t="s">
        <v>37</v>
      </c>
    </row>
    <row r="35" spans="1:7" ht="57.6" x14ac:dyDescent="0.3">
      <c r="A35" s="16" t="s">
        <v>16</v>
      </c>
      <c r="B35" s="16" t="s">
        <v>17</v>
      </c>
      <c r="C35" s="16" t="s">
        <v>18</v>
      </c>
      <c r="D35" s="16" t="s">
        <v>19</v>
      </c>
      <c r="E35" s="16" t="s">
        <v>20</v>
      </c>
      <c r="F35" s="16" t="s">
        <v>21</v>
      </c>
      <c r="G35" s="16" t="s">
        <v>12</v>
      </c>
    </row>
    <row r="36" spans="1:7" ht="15.6" x14ac:dyDescent="0.3">
      <c r="A36" s="17" t="s">
        <v>63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20">
        <v>0</v>
      </c>
    </row>
    <row r="37" spans="1:7" ht="15.6" x14ac:dyDescent="0.3">
      <c r="A37" s="17" t="s">
        <v>22</v>
      </c>
      <c r="B37" s="18">
        <f>C37+E37</f>
        <v>0</v>
      </c>
      <c r="C37" s="18">
        <v>0</v>
      </c>
      <c r="D37" s="18">
        <v>0</v>
      </c>
      <c r="E37" s="18">
        <v>0</v>
      </c>
      <c r="F37" s="18">
        <v>0</v>
      </c>
      <c r="G37" s="18">
        <f>D37+F37</f>
        <v>0</v>
      </c>
    </row>
    <row r="38" spans="1:7" ht="15.6" x14ac:dyDescent="0.3">
      <c r="A38" s="17" t="s">
        <v>64</v>
      </c>
      <c r="B38" s="18">
        <f t="shared" ref="B38" si="8">C38+E38</f>
        <v>8</v>
      </c>
      <c r="C38" s="18">
        <v>8</v>
      </c>
      <c r="D38" s="43">
        <v>75811.740000000005</v>
      </c>
      <c r="E38" s="18">
        <v>0</v>
      </c>
      <c r="F38" s="18">
        <v>0</v>
      </c>
      <c r="G38" s="43">
        <f>D38+F38</f>
        <v>75811.740000000005</v>
      </c>
    </row>
    <row r="39" spans="1:7" ht="15.6" x14ac:dyDescent="0.3">
      <c r="A39" s="17" t="s">
        <v>23</v>
      </c>
      <c r="B39" s="18">
        <f>C39+E39</f>
        <v>8</v>
      </c>
      <c r="C39" s="18">
        <f>SUM(C36:C38)</f>
        <v>8</v>
      </c>
      <c r="D39" s="43">
        <f>SUM(D36:D38)</f>
        <v>75811.740000000005</v>
      </c>
      <c r="E39" s="18">
        <f>SUM(E36:E38)</f>
        <v>0</v>
      </c>
      <c r="F39" s="18">
        <f>SUM(F37:F38)</f>
        <v>0</v>
      </c>
      <c r="G39" s="43">
        <f>SUM(G36:G38)</f>
        <v>75811.740000000005</v>
      </c>
    </row>
    <row r="40" spans="1:7" ht="15.6" x14ac:dyDescent="0.3">
      <c r="A40" s="17" t="s">
        <v>23</v>
      </c>
      <c r="B40" s="18"/>
      <c r="C40" s="18"/>
      <c r="D40" s="18"/>
      <c r="E40" s="18"/>
      <c r="F40" s="18"/>
      <c r="G40" s="21"/>
    </row>
    <row r="42" spans="1:7" ht="15.6" x14ac:dyDescent="0.3">
      <c r="A42" s="24" t="s">
        <v>38</v>
      </c>
    </row>
    <row r="43" spans="1:7" ht="57.6" x14ac:dyDescent="0.3">
      <c r="A43" s="16" t="s">
        <v>16</v>
      </c>
      <c r="B43" s="16" t="s">
        <v>17</v>
      </c>
      <c r="C43" s="16" t="s">
        <v>18</v>
      </c>
      <c r="D43" s="16" t="s">
        <v>19</v>
      </c>
      <c r="E43" s="16" t="s">
        <v>20</v>
      </c>
      <c r="F43" s="16" t="s">
        <v>21</v>
      </c>
      <c r="G43" s="16" t="s">
        <v>12</v>
      </c>
    </row>
    <row r="44" spans="1:7" ht="15.6" x14ac:dyDescent="0.3">
      <c r="A44" s="17" t="s">
        <v>63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20">
        <v>0</v>
      </c>
    </row>
    <row r="45" spans="1:7" ht="15.6" x14ac:dyDescent="0.3">
      <c r="A45" s="17" t="s">
        <v>22</v>
      </c>
      <c r="B45" s="18">
        <f>C45+E45</f>
        <v>11</v>
      </c>
      <c r="C45" s="18">
        <v>5</v>
      </c>
      <c r="D45" s="43">
        <v>34398.480000000003</v>
      </c>
      <c r="E45" s="18">
        <v>6</v>
      </c>
      <c r="F45" s="43">
        <v>39621</v>
      </c>
      <c r="G45" s="43">
        <f>D45+F45</f>
        <v>74019.48000000001</v>
      </c>
    </row>
    <row r="46" spans="1:7" ht="15.6" x14ac:dyDescent="0.3">
      <c r="A46" s="17" t="s">
        <v>64</v>
      </c>
      <c r="B46" s="18">
        <f t="shared" ref="B46" si="9">C46+E46</f>
        <v>10</v>
      </c>
      <c r="C46" s="18">
        <v>4</v>
      </c>
      <c r="D46" s="43">
        <v>46155.541600000091</v>
      </c>
      <c r="E46" s="18">
        <v>6</v>
      </c>
      <c r="F46" s="43">
        <v>54453.379799999995</v>
      </c>
      <c r="G46" s="43">
        <f>D46+F46</f>
        <v>100608.92140000008</v>
      </c>
    </row>
    <row r="47" spans="1:7" ht="15.6" x14ac:dyDescent="0.3">
      <c r="A47" s="17" t="s">
        <v>23</v>
      </c>
      <c r="B47" s="18">
        <f>C47+E47</f>
        <v>21</v>
      </c>
      <c r="C47" s="18">
        <f>SUM(C44:C46)</f>
        <v>9</v>
      </c>
      <c r="D47" s="43">
        <f>SUM(D44:D46)</f>
        <v>80554.021600000095</v>
      </c>
      <c r="E47" s="18">
        <f>SUM(E44:E46)</f>
        <v>12</v>
      </c>
      <c r="F47" s="43">
        <f>SUM(F45:F46)</f>
        <v>94074.379799999995</v>
      </c>
      <c r="G47" s="43">
        <f>SUM(G44:G46)</f>
        <v>174628.40140000009</v>
      </c>
    </row>
    <row r="49" spans="1:7" ht="15.6" x14ac:dyDescent="0.3">
      <c r="A49" s="24" t="s">
        <v>39</v>
      </c>
    </row>
    <row r="50" spans="1:7" ht="57.6" x14ac:dyDescent="0.3">
      <c r="A50" s="16" t="s">
        <v>16</v>
      </c>
      <c r="B50" s="16" t="s">
        <v>17</v>
      </c>
      <c r="C50" s="16" t="s">
        <v>18</v>
      </c>
      <c r="D50" s="16" t="s">
        <v>19</v>
      </c>
      <c r="E50" s="16" t="s">
        <v>20</v>
      </c>
      <c r="F50" s="16" t="s">
        <v>21</v>
      </c>
      <c r="G50" s="16" t="s">
        <v>12</v>
      </c>
    </row>
    <row r="51" spans="1:7" ht="15.6" x14ac:dyDescent="0.3">
      <c r="A51" s="17" t="s">
        <v>63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20">
        <v>0</v>
      </c>
    </row>
    <row r="52" spans="1:7" ht="15.6" x14ac:dyDescent="0.3">
      <c r="A52" s="17" t="s">
        <v>22</v>
      </c>
      <c r="B52" s="18">
        <f>C52+E52</f>
        <v>2</v>
      </c>
      <c r="C52" s="18">
        <v>2</v>
      </c>
      <c r="D52" s="43">
        <v>13803.48</v>
      </c>
      <c r="E52" s="18">
        <v>0</v>
      </c>
      <c r="F52" s="18">
        <v>0</v>
      </c>
      <c r="G52" s="43">
        <f>D52+F52</f>
        <v>13803.48</v>
      </c>
    </row>
    <row r="53" spans="1:7" ht="15.6" x14ac:dyDescent="0.3">
      <c r="A53" s="17" t="s">
        <v>64</v>
      </c>
      <c r="B53" s="18">
        <f t="shared" ref="B53" si="10">C53+E53</f>
        <v>16</v>
      </c>
      <c r="C53" s="18">
        <v>16</v>
      </c>
      <c r="D53" s="43">
        <v>171734.633</v>
      </c>
      <c r="E53" s="18">
        <v>0</v>
      </c>
      <c r="F53" s="18">
        <v>0</v>
      </c>
      <c r="G53" s="43">
        <f>D53+F53</f>
        <v>171734.633</v>
      </c>
    </row>
    <row r="54" spans="1:7" ht="16.8" customHeight="1" x14ac:dyDescent="0.3">
      <c r="A54" s="17" t="s">
        <v>23</v>
      </c>
      <c r="B54" s="18">
        <f>C54+E54</f>
        <v>18</v>
      </c>
      <c r="C54" s="18">
        <f>SUM(C51:C53)</f>
        <v>18</v>
      </c>
      <c r="D54" s="43">
        <f>SUM(D51:D53)</f>
        <v>185538.11300000001</v>
      </c>
      <c r="E54" s="18">
        <f>SUM(E51:E53)</f>
        <v>0</v>
      </c>
      <c r="F54" s="18">
        <f>SUM(F52:F53)</f>
        <v>0</v>
      </c>
      <c r="G54" s="43">
        <f>SUM(G51:G53)</f>
        <v>185538.11300000001</v>
      </c>
    </row>
    <row r="56" spans="1:7" ht="15.6" x14ac:dyDescent="0.3">
      <c r="A56" s="24" t="s">
        <v>40</v>
      </c>
    </row>
    <row r="57" spans="1:7" ht="57.6" x14ac:dyDescent="0.3">
      <c r="A57" s="16" t="s">
        <v>16</v>
      </c>
      <c r="B57" s="16" t="s">
        <v>17</v>
      </c>
      <c r="C57" s="16" t="s">
        <v>18</v>
      </c>
      <c r="D57" s="16" t="s">
        <v>19</v>
      </c>
      <c r="E57" s="16" t="s">
        <v>20</v>
      </c>
      <c r="F57" s="16" t="s">
        <v>21</v>
      </c>
      <c r="G57" s="16" t="s">
        <v>12</v>
      </c>
    </row>
    <row r="58" spans="1:7" ht="15.6" x14ac:dyDescent="0.3">
      <c r="A58" s="17" t="s">
        <v>63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20">
        <v>0</v>
      </c>
    </row>
    <row r="59" spans="1:7" ht="15.6" x14ac:dyDescent="0.3">
      <c r="A59" s="17" t="s">
        <v>22</v>
      </c>
      <c r="B59" s="18">
        <f>C59+E59</f>
        <v>2</v>
      </c>
      <c r="C59" s="18">
        <v>2</v>
      </c>
      <c r="D59" s="43">
        <v>14075.16</v>
      </c>
      <c r="E59" s="18">
        <v>0</v>
      </c>
      <c r="F59" s="18">
        <v>0</v>
      </c>
      <c r="G59" s="43">
        <f>D59+F59</f>
        <v>14075.16</v>
      </c>
    </row>
    <row r="60" spans="1:7" ht="15.6" x14ac:dyDescent="0.3">
      <c r="A60" s="17" t="s">
        <v>64</v>
      </c>
      <c r="B60" s="18">
        <f t="shared" ref="B60" si="11">C60+E60</f>
        <v>2</v>
      </c>
      <c r="C60" s="18">
        <v>1</v>
      </c>
      <c r="D60" s="43">
        <v>9277.9650000000001</v>
      </c>
      <c r="E60" s="18">
        <v>1</v>
      </c>
      <c r="F60" s="43">
        <v>10832.49</v>
      </c>
      <c r="G60" s="43">
        <f>D60+F60</f>
        <v>20110.455000000002</v>
      </c>
    </row>
    <row r="61" spans="1:7" ht="15.6" x14ac:dyDescent="0.3">
      <c r="A61" s="17" t="s">
        <v>23</v>
      </c>
      <c r="B61" s="18">
        <f>C61+E61</f>
        <v>4</v>
      </c>
      <c r="C61" s="18">
        <f>SUM(C58:C60)</f>
        <v>3</v>
      </c>
      <c r="D61" s="43">
        <f>SUM(D58:D60)</f>
        <v>23353.125</v>
      </c>
      <c r="E61" s="18">
        <f>SUM(E58:E60)</f>
        <v>1</v>
      </c>
      <c r="F61" s="43">
        <f>SUM(F59:F60)</f>
        <v>10832.49</v>
      </c>
      <c r="G61" s="43">
        <f>SUM(G58:G60)</f>
        <v>34185.615000000005</v>
      </c>
    </row>
    <row r="63" spans="1:7" ht="15.6" x14ac:dyDescent="0.3">
      <c r="A63" s="24" t="s">
        <v>41</v>
      </c>
    </row>
    <row r="64" spans="1:7" ht="57.6" x14ac:dyDescent="0.3">
      <c r="A64" s="16" t="s">
        <v>16</v>
      </c>
      <c r="B64" s="16" t="s">
        <v>17</v>
      </c>
      <c r="C64" s="16" t="s">
        <v>18</v>
      </c>
      <c r="D64" s="16" t="s">
        <v>19</v>
      </c>
      <c r="E64" s="16" t="s">
        <v>20</v>
      </c>
      <c r="F64" s="16" t="s">
        <v>21</v>
      </c>
      <c r="G64" s="16" t="s">
        <v>12</v>
      </c>
    </row>
    <row r="65" spans="1:7" ht="15.6" x14ac:dyDescent="0.3">
      <c r="A65" s="17" t="s">
        <v>63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20">
        <f>D65+F65</f>
        <v>0</v>
      </c>
    </row>
    <row r="66" spans="1:7" ht="15.6" x14ac:dyDescent="0.3">
      <c r="A66" s="17" t="s">
        <v>22</v>
      </c>
      <c r="B66" s="18">
        <f>C66+E66</f>
        <v>1</v>
      </c>
      <c r="C66" s="18">
        <v>1</v>
      </c>
      <c r="D66" s="43">
        <v>6808.32</v>
      </c>
      <c r="E66" s="18">
        <v>0</v>
      </c>
      <c r="F66" s="18">
        <v>0</v>
      </c>
      <c r="G66" s="43">
        <f>D66+F66</f>
        <v>6808.32</v>
      </c>
    </row>
    <row r="67" spans="1:7" ht="15.6" x14ac:dyDescent="0.3">
      <c r="A67" s="17" t="s">
        <v>64</v>
      </c>
      <c r="B67" s="18">
        <f t="shared" ref="B67" si="12">C67+E67</f>
        <v>4</v>
      </c>
      <c r="C67" s="18">
        <v>4</v>
      </c>
      <c r="D67" s="43">
        <v>41554.135999999999</v>
      </c>
      <c r="E67" s="18">
        <v>0</v>
      </c>
      <c r="F67" s="18">
        <v>0</v>
      </c>
      <c r="G67" s="43">
        <f>D67+F67</f>
        <v>41554.135999999999</v>
      </c>
    </row>
    <row r="68" spans="1:7" ht="15.6" x14ac:dyDescent="0.3">
      <c r="A68" s="17" t="s">
        <v>23</v>
      </c>
      <c r="B68" s="18">
        <f>SUM(B65:B67)</f>
        <v>5</v>
      </c>
      <c r="C68" s="18">
        <f t="shared" ref="C68:G68" si="13">SUM(C65:C67)</f>
        <v>5</v>
      </c>
      <c r="D68" s="43">
        <f t="shared" si="13"/>
        <v>48362.455999999998</v>
      </c>
      <c r="E68" s="18">
        <f t="shared" si="13"/>
        <v>0</v>
      </c>
      <c r="F68" s="18">
        <f t="shared" si="13"/>
        <v>0</v>
      </c>
      <c r="G68" s="43">
        <f t="shared" si="13"/>
        <v>48362.455999999998</v>
      </c>
    </row>
    <row r="70" spans="1:7" ht="15.6" x14ac:dyDescent="0.3">
      <c r="A70" s="24" t="s">
        <v>42</v>
      </c>
    </row>
    <row r="71" spans="1:7" ht="57.6" x14ac:dyDescent="0.3">
      <c r="A71" s="16" t="s">
        <v>16</v>
      </c>
      <c r="B71" s="16" t="s">
        <v>17</v>
      </c>
      <c r="C71" s="16" t="s">
        <v>18</v>
      </c>
      <c r="D71" s="16" t="s">
        <v>19</v>
      </c>
      <c r="E71" s="16" t="s">
        <v>20</v>
      </c>
      <c r="F71" s="16" t="s">
        <v>21</v>
      </c>
      <c r="G71" s="16" t="s">
        <v>12</v>
      </c>
    </row>
    <row r="72" spans="1:7" ht="15.6" x14ac:dyDescent="0.3">
      <c r="A72" s="17" t="s">
        <v>63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20">
        <f>D72+F72</f>
        <v>0</v>
      </c>
    </row>
    <row r="73" spans="1:7" ht="15.6" x14ac:dyDescent="0.3">
      <c r="A73" s="17" t="s">
        <v>22</v>
      </c>
      <c r="B73" s="18">
        <f>C73+E73</f>
        <v>5</v>
      </c>
      <c r="C73" s="18">
        <v>4</v>
      </c>
      <c r="D73" s="43">
        <v>25132.92</v>
      </c>
      <c r="E73" s="39">
        <v>1</v>
      </c>
      <c r="F73" s="43">
        <v>6842.28</v>
      </c>
      <c r="G73" s="43">
        <f>D73+F73</f>
        <v>31975.199999999997</v>
      </c>
    </row>
    <row r="74" spans="1:7" ht="15.6" x14ac:dyDescent="0.3">
      <c r="A74" s="17" t="s">
        <v>64</v>
      </c>
      <c r="B74" s="18">
        <f t="shared" ref="B74" si="14">C74+E74</f>
        <v>4</v>
      </c>
      <c r="C74" s="18">
        <v>2</v>
      </c>
      <c r="D74" s="43">
        <v>23844.506200000003</v>
      </c>
      <c r="E74" s="39">
        <v>2</v>
      </c>
      <c r="F74" s="43">
        <v>15910.7055</v>
      </c>
      <c r="G74" s="43">
        <f>D74+F74</f>
        <v>39755.2117</v>
      </c>
    </row>
    <row r="75" spans="1:7" ht="15.6" x14ac:dyDescent="0.3">
      <c r="A75" s="17" t="s">
        <v>23</v>
      </c>
      <c r="B75" s="18">
        <f>C75+E75</f>
        <v>9</v>
      </c>
      <c r="C75" s="18">
        <f>SUM(C72:C74)</f>
        <v>6</v>
      </c>
      <c r="D75" s="43">
        <f>SUM(D72:D74)</f>
        <v>48977.426200000002</v>
      </c>
      <c r="E75" s="39">
        <f>SUM(E72:E74)</f>
        <v>3</v>
      </c>
      <c r="F75" s="43">
        <f>SUM(F73:F74)</f>
        <v>22752.985499999999</v>
      </c>
      <c r="G75" s="43">
        <f>D75+F75</f>
        <v>71730.411699999997</v>
      </c>
    </row>
    <row r="77" spans="1:7" ht="15.6" x14ac:dyDescent="0.3">
      <c r="A77" s="24" t="s">
        <v>43</v>
      </c>
    </row>
    <row r="78" spans="1:7" ht="57.6" x14ac:dyDescent="0.3">
      <c r="A78" s="16" t="s">
        <v>16</v>
      </c>
      <c r="B78" s="16" t="s">
        <v>17</v>
      </c>
      <c r="C78" s="16" t="s">
        <v>18</v>
      </c>
      <c r="D78" s="16" t="s">
        <v>19</v>
      </c>
      <c r="E78" s="16" t="s">
        <v>20</v>
      </c>
      <c r="F78" s="16" t="s">
        <v>21</v>
      </c>
      <c r="G78" s="16" t="s">
        <v>12</v>
      </c>
    </row>
    <row r="79" spans="1:7" ht="15.6" x14ac:dyDescent="0.3">
      <c r="A79" s="17" t="s">
        <v>63</v>
      </c>
      <c r="B79" s="18">
        <v>0</v>
      </c>
      <c r="C79" s="18">
        <v>0</v>
      </c>
      <c r="D79" s="43">
        <v>0</v>
      </c>
      <c r="E79" s="18">
        <v>0</v>
      </c>
      <c r="F79" s="43">
        <v>0</v>
      </c>
      <c r="G79" s="44">
        <v>0</v>
      </c>
    </row>
    <row r="80" spans="1:7" ht="15.6" x14ac:dyDescent="0.3">
      <c r="A80" s="17" t="s">
        <v>22</v>
      </c>
      <c r="B80" s="18">
        <f>C80+E80</f>
        <v>0</v>
      </c>
      <c r="C80" s="18">
        <v>0</v>
      </c>
      <c r="D80" s="43">
        <v>0</v>
      </c>
      <c r="E80" s="38">
        <v>0</v>
      </c>
      <c r="F80" s="43">
        <v>0</v>
      </c>
      <c r="G80" s="43">
        <f>D80+F80</f>
        <v>0</v>
      </c>
    </row>
    <row r="81" spans="1:7" ht="15.6" x14ac:dyDescent="0.3">
      <c r="A81" s="17" t="s">
        <v>64</v>
      </c>
      <c r="B81" s="18">
        <f t="shared" ref="B81" si="15">C81+E81</f>
        <v>6</v>
      </c>
      <c r="C81" s="18">
        <v>4</v>
      </c>
      <c r="D81" s="43">
        <v>40712.980000000003</v>
      </c>
      <c r="E81" s="38">
        <v>2</v>
      </c>
      <c r="F81" s="43">
        <v>19399.59</v>
      </c>
      <c r="G81" s="43">
        <f>D81+F81</f>
        <v>60112.570000000007</v>
      </c>
    </row>
    <row r="82" spans="1:7" ht="15.6" x14ac:dyDescent="0.3">
      <c r="A82" s="17" t="s">
        <v>23</v>
      </c>
      <c r="B82" s="18">
        <f>C82+E82</f>
        <v>6</v>
      </c>
      <c r="C82" s="18">
        <f>SUM(C79:C81)</f>
        <v>4</v>
      </c>
      <c r="D82" s="43">
        <f>SUM(D79:D81)</f>
        <v>40712.980000000003</v>
      </c>
      <c r="E82" s="38">
        <f>SUM(E79:E81)</f>
        <v>2</v>
      </c>
      <c r="F82" s="43">
        <f>SUM(F80:F81)</f>
        <v>19399.59</v>
      </c>
      <c r="G82" s="43">
        <f>D82+F82</f>
        <v>60112.570000000007</v>
      </c>
    </row>
    <row r="84" spans="1:7" ht="15.6" x14ac:dyDescent="0.3">
      <c r="A84" s="24" t="s">
        <v>44</v>
      </c>
    </row>
    <row r="85" spans="1:7" ht="57.6" x14ac:dyDescent="0.3">
      <c r="A85" s="16" t="s">
        <v>16</v>
      </c>
      <c r="B85" s="16" t="s">
        <v>17</v>
      </c>
      <c r="C85" s="16" t="s">
        <v>18</v>
      </c>
      <c r="D85" s="16" t="s">
        <v>19</v>
      </c>
      <c r="E85" s="16" t="s">
        <v>20</v>
      </c>
      <c r="F85" s="16" t="s">
        <v>21</v>
      </c>
      <c r="G85" s="16" t="s">
        <v>12</v>
      </c>
    </row>
    <row r="86" spans="1:7" ht="15.6" x14ac:dyDescent="0.3">
      <c r="A86" s="17" t="s">
        <v>63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20">
        <v>0</v>
      </c>
    </row>
    <row r="87" spans="1:7" ht="15.6" x14ac:dyDescent="0.3">
      <c r="A87" s="17" t="s">
        <v>22</v>
      </c>
      <c r="B87" s="18">
        <f>C87+E87</f>
        <v>16</v>
      </c>
      <c r="C87" s="18">
        <v>7</v>
      </c>
      <c r="D87" s="43">
        <v>48801.84</v>
      </c>
      <c r="E87" s="18">
        <v>9</v>
      </c>
      <c r="F87" s="43">
        <v>60541.68</v>
      </c>
      <c r="G87" s="43">
        <f>D87+F87</f>
        <v>109343.51999999999</v>
      </c>
    </row>
    <row r="88" spans="1:7" ht="15.6" x14ac:dyDescent="0.3">
      <c r="A88" s="17" t="s">
        <v>64</v>
      </c>
      <c r="B88" s="18">
        <f t="shared" ref="B88" si="16">C88+E88</f>
        <v>127</v>
      </c>
      <c r="C88" s="18">
        <v>49</v>
      </c>
      <c r="D88" s="43">
        <v>528741.32000000007</v>
      </c>
      <c r="E88" s="39">
        <v>78</v>
      </c>
      <c r="F88" s="43">
        <v>792885.15999999992</v>
      </c>
      <c r="G88" s="43">
        <f>D88+F88</f>
        <v>1321626.48</v>
      </c>
    </row>
    <row r="89" spans="1:7" ht="15.6" x14ac:dyDescent="0.3">
      <c r="A89" s="17" t="s">
        <v>23</v>
      </c>
      <c r="B89" s="18">
        <f>C89+E89</f>
        <v>143</v>
      </c>
      <c r="C89" s="18">
        <f>SUM(C86:C88)</f>
        <v>56</v>
      </c>
      <c r="D89" s="43">
        <f>SUM(D86:D88)</f>
        <v>577543.16</v>
      </c>
      <c r="E89" s="39">
        <f>SUM(E86:E88)</f>
        <v>87</v>
      </c>
      <c r="F89" s="43">
        <f>SUM(F87:F88)</f>
        <v>853426.84</v>
      </c>
      <c r="G89" s="43">
        <f>D89+F89</f>
        <v>1430970</v>
      </c>
    </row>
    <row r="91" spans="1:7" ht="15.6" x14ac:dyDescent="0.3">
      <c r="A91" s="24" t="s">
        <v>66</v>
      </c>
    </row>
    <row r="92" spans="1:7" ht="57.6" x14ac:dyDescent="0.3">
      <c r="A92" s="16" t="s">
        <v>16</v>
      </c>
      <c r="B92" s="16" t="s">
        <v>17</v>
      </c>
      <c r="C92" s="16" t="s">
        <v>18</v>
      </c>
      <c r="D92" s="16" t="s">
        <v>19</v>
      </c>
      <c r="E92" s="16" t="s">
        <v>20</v>
      </c>
      <c r="F92" s="16" t="s">
        <v>21</v>
      </c>
      <c r="G92" s="16" t="s">
        <v>12</v>
      </c>
    </row>
    <row r="93" spans="1:7" ht="15.6" x14ac:dyDescent="0.3">
      <c r="A93" s="17" t="s">
        <v>63</v>
      </c>
      <c r="B93" s="18">
        <f>B115+B123+B131+B139+B147+B155+B163+B171+B179+B187+B195+B203+B211</f>
        <v>0</v>
      </c>
      <c r="C93" s="18">
        <f>C115+C123+C131+C139+C147+C155+C163+C171+C179+C187+C195+C203+C211</f>
        <v>0</v>
      </c>
      <c r="D93" s="18">
        <f>D115+D123+D131+D139+D147+D155+D163+D171+D179+D187+D195+D203+D211</f>
        <v>0</v>
      </c>
      <c r="E93" s="18">
        <v>0</v>
      </c>
      <c r="F93" s="18">
        <v>0</v>
      </c>
      <c r="G93" s="20">
        <f>D93+F93</f>
        <v>0</v>
      </c>
    </row>
    <row r="94" spans="1:7" ht="15.6" x14ac:dyDescent="0.3">
      <c r="A94" s="17" t="s">
        <v>22</v>
      </c>
      <c r="B94" s="18">
        <f>C94+E94</f>
        <v>8</v>
      </c>
      <c r="C94" s="18">
        <v>5</v>
      </c>
      <c r="D94" s="43">
        <v>33425.64</v>
      </c>
      <c r="E94" s="18">
        <v>3</v>
      </c>
      <c r="F94" s="43">
        <v>18550.68</v>
      </c>
      <c r="G94" s="43">
        <f>D94+F94</f>
        <v>51976.32</v>
      </c>
    </row>
    <row r="95" spans="1:7" ht="15.6" x14ac:dyDescent="0.3">
      <c r="A95" s="17" t="s">
        <v>64</v>
      </c>
      <c r="B95" s="18">
        <f t="shared" ref="B95" si="17">C95+E95</f>
        <v>16</v>
      </c>
      <c r="C95" s="18">
        <v>11</v>
      </c>
      <c r="D95" s="43">
        <v>76660.849169230802</v>
      </c>
      <c r="E95" s="39">
        <v>5</v>
      </c>
      <c r="F95" s="43">
        <v>32466.339230769205</v>
      </c>
      <c r="G95" s="43">
        <f>D95+F95</f>
        <v>109127.18840000001</v>
      </c>
    </row>
    <row r="96" spans="1:7" ht="15.6" x14ac:dyDescent="0.3">
      <c r="A96" s="17" t="s">
        <v>23</v>
      </c>
      <c r="B96" s="18">
        <f>C96+E96</f>
        <v>24</v>
      </c>
      <c r="C96" s="18">
        <f>SUM(C93:C95)</f>
        <v>16</v>
      </c>
      <c r="D96" s="43">
        <f>SUM(D93:D95)</f>
        <v>110086.4891692308</v>
      </c>
      <c r="E96" s="38">
        <f>SUM(E93:E95)</f>
        <v>8</v>
      </c>
      <c r="F96" s="43">
        <f>SUM(F94:F95)</f>
        <v>51017.019230769205</v>
      </c>
      <c r="G96" s="43">
        <f>D96+F96</f>
        <v>161103.50839999999</v>
      </c>
    </row>
    <row r="97" spans="1:7" ht="15.6" x14ac:dyDescent="0.3">
      <c r="A97" s="40"/>
      <c r="B97" s="41"/>
      <c r="C97" s="41"/>
      <c r="D97" s="42"/>
      <c r="E97" s="42"/>
      <c r="F97" s="42"/>
      <c r="G97" s="42"/>
    </row>
    <row r="98" spans="1:7" ht="15.6" x14ac:dyDescent="0.3">
      <c r="A98" s="24" t="s">
        <v>46</v>
      </c>
    </row>
    <row r="99" spans="1:7" ht="57.6" x14ac:dyDescent="0.3">
      <c r="A99" s="16" t="s">
        <v>16</v>
      </c>
      <c r="B99" s="16" t="s">
        <v>17</v>
      </c>
      <c r="C99" s="16" t="s">
        <v>18</v>
      </c>
      <c r="D99" s="16" t="s">
        <v>19</v>
      </c>
      <c r="E99" s="16" t="s">
        <v>20</v>
      </c>
      <c r="F99" s="16" t="s">
        <v>21</v>
      </c>
      <c r="G99" s="16" t="s">
        <v>12</v>
      </c>
    </row>
    <row r="100" spans="1:7" ht="15.6" x14ac:dyDescent="0.3">
      <c r="A100" s="17" t="s">
        <v>63</v>
      </c>
      <c r="B100" s="18">
        <f>B118+B126+B134+B142+B150+B158+B166+B174+B182+B190+B198+B206+B214</f>
        <v>0</v>
      </c>
      <c r="C100" s="18">
        <f>C118+C126+C134+C142+C150+C158+C166+C174+C182+C190+C198+C206+C214</f>
        <v>0</v>
      </c>
      <c r="D100" s="18">
        <f t="shared" ref="D100:F100" si="18">D118+D126+D134+D142+D150+D158+D166+D174+D182+D190+D198+D206+D214</f>
        <v>0</v>
      </c>
      <c r="E100" s="18">
        <f t="shared" si="18"/>
        <v>0</v>
      </c>
      <c r="F100" s="18">
        <f t="shared" si="18"/>
        <v>0</v>
      </c>
      <c r="G100" s="20">
        <v>0</v>
      </c>
    </row>
    <row r="101" spans="1:7" ht="15.6" x14ac:dyDescent="0.3">
      <c r="A101" s="17" t="s">
        <v>22</v>
      </c>
      <c r="B101" s="18">
        <f>C101+E101</f>
        <v>8</v>
      </c>
      <c r="C101" s="18">
        <v>4</v>
      </c>
      <c r="D101" s="43">
        <v>27675</v>
      </c>
      <c r="E101" s="18">
        <v>4</v>
      </c>
      <c r="F101" s="43">
        <v>26007.72</v>
      </c>
      <c r="G101" s="43">
        <f>D101+F101</f>
        <v>53682.720000000001</v>
      </c>
    </row>
    <row r="102" spans="1:7" ht="15.6" x14ac:dyDescent="0.3">
      <c r="A102" s="17" t="s">
        <v>64</v>
      </c>
      <c r="B102" s="18">
        <f t="shared" ref="B102" si="19">C102+E102</f>
        <v>5</v>
      </c>
      <c r="C102" s="18">
        <v>4</v>
      </c>
      <c r="D102" s="43">
        <v>36353.565600000002</v>
      </c>
      <c r="E102" s="18">
        <v>1</v>
      </c>
      <c r="F102" s="43">
        <v>11615.666299999997</v>
      </c>
      <c r="G102" s="43">
        <f>D102+F102</f>
        <v>47969.231899999999</v>
      </c>
    </row>
    <row r="103" spans="1:7" ht="15.6" x14ac:dyDescent="0.3">
      <c r="A103" s="17" t="s">
        <v>23</v>
      </c>
      <c r="B103" s="18">
        <f>C103+E103</f>
        <v>13</v>
      </c>
      <c r="C103" s="18">
        <f>SUM(C100:C102)</f>
        <v>8</v>
      </c>
      <c r="D103" s="43">
        <f>SUM(D100:D102)</f>
        <v>64028.565600000002</v>
      </c>
      <c r="E103" s="18">
        <f>SUM(E100:E102)</f>
        <v>5</v>
      </c>
      <c r="F103" s="43">
        <f>SUM(F101:F102)</f>
        <v>37623.386299999998</v>
      </c>
      <c r="G103" s="43">
        <f>D103+F103</f>
        <v>101651.9519</v>
      </c>
    </row>
    <row r="104" spans="1:7" ht="15.6" x14ac:dyDescent="0.3">
      <c r="A104" s="24"/>
    </row>
    <row r="105" spans="1:7" ht="15.6" x14ac:dyDescent="0.3">
      <c r="A105" s="105" t="s">
        <v>45</v>
      </c>
      <c r="B105" s="105"/>
      <c r="C105" s="105"/>
      <c r="D105" s="105"/>
      <c r="E105" s="105"/>
      <c r="F105" s="105"/>
      <c r="G105" s="106"/>
    </row>
    <row r="106" spans="1:7" ht="57.6" x14ac:dyDescent="0.3">
      <c r="A106" s="16" t="s">
        <v>16</v>
      </c>
      <c r="B106" s="16" t="s">
        <v>17</v>
      </c>
      <c r="C106" s="16" t="s">
        <v>18</v>
      </c>
      <c r="D106" s="16" t="s">
        <v>19</v>
      </c>
      <c r="E106" s="16" t="s">
        <v>20</v>
      </c>
      <c r="F106" s="16" t="s">
        <v>21</v>
      </c>
      <c r="G106" s="16" t="s">
        <v>12</v>
      </c>
    </row>
    <row r="107" spans="1:7" ht="15.6" x14ac:dyDescent="0.3">
      <c r="A107" s="17" t="s">
        <v>63</v>
      </c>
      <c r="B107" s="18">
        <f>B125+B133+B141+B149+B157+B165+B173+B181+B189+B197+B205+B213+B221</f>
        <v>0</v>
      </c>
      <c r="C107" s="18">
        <f>C125+C133+C141+C149+C157+C165+C173+C181+C189+C197+C205+C213+C221</f>
        <v>0</v>
      </c>
      <c r="D107" s="18">
        <f t="shared" ref="D107:F107" si="20">D125+D133+D141+D149+D157+D165+D173+D181+D189+D197+D205+D213+D221</f>
        <v>0</v>
      </c>
      <c r="E107" s="18">
        <f t="shared" si="20"/>
        <v>0</v>
      </c>
      <c r="F107" s="18">
        <f t="shared" si="20"/>
        <v>0</v>
      </c>
      <c r="G107" s="20">
        <v>0</v>
      </c>
    </row>
    <row r="108" spans="1:7" ht="15.6" x14ac:dyDescent="0.3">
      <c r="A108" s="17" t="s">
        <v>22</v>
      </c>
      <c r="B108" s="18">
        <f>C108+E108</f>
        <v>139</v>
      </c>
      <c r="C108" s="18">
        <v>88</v>
      </c>
      <c r="D108" s="43">
        <v>486282.12</v>
      </c>
      <c r="E108" s="18">
        <v>51</v>
      </c>
      <c r="F108" s="43">
        <v>291651.84000000003</v>
      </c>
      <c r="G108" s="43">
        <f>D108+F108</f>
        <v>777933.96</v>
      </c>
    </row>
    <row r="109" spans="1:7" ht="15.6" x14ac:dyDescent="0.3">
      <c r="A109" s="17" t="s">
        <v>64</v>
      </c>
      <c r="B109" s="18">
        <f t="shared" ref="B109" si="21">C109+E109</f>
        <v>508</v>
      </c>
      <c r="C109" s="18">
        <v>261</v>
      </c>
      <c r="D109" s="43">
        <v>2513004.7999999998</v>
      </c>
      <c r="E109" s="18">
        <v>247</v>
      </c>
      <c r="F109" s="43">
        <v>2484280.44</v>
      </c>
      <c r="G109" s="43">
        <f>D109+F109</f>
        <v>4997285.24</v>
      </c>
    </row>
    <row r="110" spans="1:7" ht="15.6" x14ac:dyDescent="0.3">
      <c r="A110" s="17" t="s">
        <v>23</v>
      </c>
      <c r="B110" s="18">
        <f>C110+E110</f>
        <v>647</v>
      </c>
      <c r="C110" s="18">
        <f>SUM(C107:C109)</f>
        <v>349</v>
      </c>
      <c r="D110" s="43">
        <f>SUM(D107:D109)</f>
        <v>2999286.92</v>
      </c>
      <c r="E110" s="18">
        <f>SUM(E107:E109)</f>
        <v>298</v>
      </c>
      <c r="F110" s="43">
        <f>SUM(F108:F109)</f>
        <v>2775932.28</v>
      </c>
      <c r="G110" s="43">
        <f>D110+F110</f>
        <v>5775219.1999999993</v>
      </c>
    </row>
  </sheetData>
  <mergeCells count="1">
    <mergeCell ref="A105:G10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0"/>
  <sheetViews>
    <sheetView workbookViewId="0"/>
  </sheetViews>
  <sheetFormatPr defaultRowHeight="14.4" x14ac:dyDescent="0.3"/>
  <cols>
    <col min="2" max="2" width="14.5546875" customWidth="1"/>
    <col min="3" max="3" width="10.109375" customWidth="1"/>
    <col min="4" max="5" width="10.33203125" customWidth="1"/>
    <col min="6" max="6" width="12" customWidth="1"/>
    <col min="7" max="7" width="13.5546875" customWidth="1"/>
  </cols>
  <sheetData>
    <row r="2" spans="1:7" ht="15" thickBot="1" x14ac:dyDescent="0.35">
      <c r="A2" s="7" t="s">
        <v>31</v>
      </c>
      <c r="B2" s="7" t="s">
        <v>32</v>
      </c>
    </row>
    <row r="3" spans="1:7" ht="57.6" x14ac:dyDescent="0.3">
      <c r="A3" s="35" t="s">
        <v>6</v>
      </c>
      <c r="B3" s="45" t="s">
        <v>25</v>
      </c>
      <c r="C3" s="45" t="s">
        <v>26</v>
      </c>
      <c r="D3" s="45" t="s">
        <v>27</v>
      </c>
      <c r="E3" s="45" t="s">
        <v>28</v>
      </c>
      <c r="F3" s="45" t="s">
        <v>29</v>
      </c>
      <c r="G3" s="45" t="s">
        <v>30</v>
      </c>
    </row>
    <row r="4" spans="1:7" ht="23.1" customHeight="1" x14ac:dyDescent="0.3">
      <c r="A4" s="46">
        <v>2022</v>
      </c>
      <c r="B4" s="22">
        <f t="shared" ref="B4:B7" si="0">F4+G4</f>
        <v>350000</v>
      </c>
      <c r="C4" s="47">
        <f t="shared" ref="C4:C6" si="1">D4+E4</f>
        <v>240</v>
      </c>
      <c r="D4" s="47">
        <v>96</v>
      </c>
      <c r="E4" s="47">
        <v>144</v>
      </c>
      <c r="F4" s="22">
        <v>140000</v>
      </c>
      <c r="G4" s="22">
        <v>210000</v>
      </c>
    </row>
    <row r="5" spans="1:7" ht="24.9" customHeight="1" x14ac:dyDescent="0.3">
      <c r="A5" s="46">
        <v>2023</v>
      </c>
      <c r="B5" s="22">
        <f t="shared" si="0"/>
        <v>401429.8</v>
      </c>
      <c r="C5" s="47">
        <f t="shared" si="1"/>
        <v>805</v>
      </c>
      <c r="D5" s="47">
        <v>344</v>
      </c>
      <c r="E5" s="47">
        <v>461</v>
      </c>
      <c r="F5" s="48">
        <v>93846</v>
      </c>
      <c r="G5" s="23">
        <v>307583.8</v>
      </c>
    </row>
    <row r="6" spans="1:7" ht="27.6" customHeight="1" x14ac:dyDescent="0.3">
      <c r="A6" s="46">
        <v>2024</v>
      </c>
      <c r="B6" s="22">
        <f t="shared" si="0"/>
        <v>600000</v>
      </c>
      <c r="C6" s="47">
        <f t="shared" si="1"/>
        <v>810</v>
      </c>
      <c r="D6" s="47">
        <v>350</v>
      </c>
      <c r="E6" s="47">
        <v>460</v>
      </c>
      <c r="F6" s="23">
        <v>250000</v>
      </c>
      <c r="G6" s="23">
        <v>350000</v>
      </c>
    </row>
    <row r="7" spans="1:7" ht="43.2" x14ac:dyDescent="0.3">
      <c r="A7" s="16" t="s">
        <v>68</v>
      </c>
      <c r="B7" s="22">
        <f t="shared" si="0"/>
        <v>800000</v>
      </c>
      <c r="C7" s="47">
        <v>2410</v>
      </c>
      <c r="D7" s="47">
        <v>1150</v>
      </c>
      <c r="E7" s="47">
        <v>1260</v>
      </c>
      <c r="F7" s="23">
        <v>381760</v>
      </c>
      <c r="G7" s="23">
        <v>418240.00000000006</v>
      </c>
    </row>
    <row r="9" spans="1:7" ht="43.2" x14ac:dyDescent="0.3">
      <c r="A9" s="25" t="s">
        <v>69</v>
      </c>
      <c r="B9" s="25"/>
      <c r="C9" s="16" t="s">
        <v>27</v>
      </c>
      <c r="D9" s="16" t="s">
        <v>28</v>
      </c>
    </row>
    <row r="10" spans="1:7" x14ac:dyDescent="0.3">
      <c r="A10" s="25"/>
      <c r="B10" s="25"/>
      <c r="C10" s="25">
        <f>D7</f>
        <v>1150</v>
      </c>
      <c r="D10" s="25">
        <f>E7</f>
        <v>1260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8"/>
  <sheetViews>
    <sheetView zoomScaleNormal="100" workbookViewId="0"/>
  </sheetViews>
  <sheetFormatPr defaultRowHeight="14.4" x14ac:dyDescent="0.3"/>
  <cols>
    <col min="1" max="1" width="5.5546875" customWidth="1"/>
    <col min="2" max="2" width="42" customWidth="1"/>
    <col min="3" max="3" width="12.88671875" style="79" customWidth="1"/>
    <col min="7" max="7" width="12.109375" customWidth="1"/>
  </cols>
  <sheetData>
    <row r="1" spans="1:7" x14ac:dyDescent="0.3">
      <c r="A1" s="26" t="s">
        <v>113</v>
      </c>
    </row>
    <row r="2" spans="1:7" ht="57.6" x14ac:dyDescent="0.3">
      <c r="A2" s="107" t="s">
        <v>47</v>
      </c>
      <c r="B2" s="107"/>
      <c r="C2" s="69" t="s">
        <v>114</v>
      </c>
      <c r="D2" s="25" t="s">
        <v>60</v>
      </c>
      <c r="E2" s="25" t="s">
        <v>2</v>
      </c>
      <c r="F2" s="25" t="s">
        <v>12</v>
      </c>
      <c r="G2" s="28" t="s">
        <v>61</v>
      </c>
    </row>
    <row r="3" spans="1:7" ht="57.9" customHeight="1" x14ac:dyDescent="0.3">
      <c r="A3" s="53">
        <v>1</v>
      </c>
      <c r="B3" s="49" t="s">
        <v>77</v>
      </c>
      <c r="C3" s="70">
        <v>372968</v>
      </c>
      <c r="D3" s="25">
        <v>1010</v>
      </c>
      <c r="E3" s="25">
        <v>1093</v>
      </c>
      <c r="F3" s="25">
        <f t="shared" ref="F3:F31" si="0">D3+E3</f>
        <v>2103</v>
      </c>
      <c r="G3" s="27">
        <f t="shared" ref="G3:G31" si="1">E3*100/F3</f>
        <v>51.973371374227291</v>
      </c>
    </row>
    <row r="4" spans="1:7" ht="32.1" customHeight="1" x14ac:dyDescent="0.3">
      <c r="A4" s="53">
        <v>2</v>
      </c>
      <c r="B4" s="50" t="s">
        <v>78</v>
      </c>
      <c r="C4" s="70">
        <v>60000</v>
      </c>
      <c r="D4" s="25">
        <v>800</v>
      </c>
      <c r="E4" s="25">
        <v>843</v>
      </c>
      <c r="F4" s="25">
        <f t="shared" si="0"/>
        <v>1643</v>
      </c>
      <c r="G4" s="27">
        <f t="shared" si="1"/>
        <v>51.308581862446744</v>
      </c>
    </row>
    <row r="5" spans="1:7" x14ac:dyDescent="0.3">
      <c r="A5" s="53">
        <v>3</v>
      </c>
      <c r="B5" s="50" t="s">
        <v>70</v>
      </c>
      <c r="C5" s="70">
        <v>483653</v>
      </c>
      <c r="D5" s="25">
        <v>3064</v>
      </c>
      <c r="E5" s="25">
        <v>3839</v>
      </c>
      <c r="F5" s="25">
        <f t="shared" si="0"/>
        <v>6903</v>
      </c>
      <c r="G5" s="27">
        <f t="shared" si="1"/>
        <v>55.613501376213243</v>
      </c>
    </row>
    <row r="6" spans="1:7" ht="27" x14ac:dyDescent="0.3">
      <c r="A6" s="53">
        <v>4</v>
      </c>
      <c r="B6" s="50" t="s">
        <v>71</v>
      </c>
      <c r="C6" s="70">
        <v>40000</v>
      </c>
      <c r="D6" s="25">
        <v>441</v>
      </c>
      <c r="E6" s="25">
        <v>403</v>
      </c>
      <c r="F6" s="25">
        <f t="shared" si="0"/>
        <v>844</v>
      </c>
      <c r="G6" s="27">
        <f t="shared" si="1"/>
        <v>47.748815165876778</v>
      </c>
    </row>
    <row r="7" spans="1:7" ht="53.4" x14ac:dyDescent="0.3">
      <c r="A7" s="53">
        <v>5</v>
      </c>
      <c r="B7" s="50" t="s">
        <v>79</v>
      </c>
      <c r="C7" s="70">
        <v>570000</v>
      </c>
      <c r="D7" s="25">
        <v>399</v>
      </c>
      <c r="E7" s="25">
        <v>383</v>
      </c>
      <c r="F7" s="25">
        <f t="shared" si="0"/>
        <v>782</v>
      </c>
      <c r="G7" s="27">
        <f t="shared" si="1"/>
        <v>48.976982097186699</v>
      </c>
    </row>
    <row r="8" spans="1:7" ht="41.4" customHeight="1" x14ac:dyDescent="0.3">
      <c r="A8" s="53">
        <v>6</v>
      </c>
      <c r="B8" s="50" t="s">
        <v>80</v>
      </c>
      <c r="C8" s="70">
        <v>35000</v>
      </c>
      <c r="D8" s="25">
        <v>605</v>
      </c>
      <c r="E8" s="25">
        <v>620</v>
      </c>
      <c r="F8" s="25">
        <f t="shared" si="0"/>
        <v>1225</v>
      </c>
      <c r="G8" s="27">
        <f t="shared" si="1"/>
        <v>50.612244897959187</v>
      </c>
    </row>
    <row r="9" spans="1:7" ht="40.200000000000003" x14ac:dyDescent="0.3">
      <c r="A9" s="53">
        <v>7</v>
      </c>
      <c r="B9" s="50" t="s">
        <v>81</v>
      </c>
      <c r="C9" s="70">
        <v>120000</v>
      </c>
      <c r="D9" s="25">
        <v>1653</v>
      </c>
      <c r="E9" s="25">
        <v>1729</v>
      </c>
      <c r="F9" s="25">
        <f t="shared" si="0"/>
        <v>3382</v>
      </c>
      <c r="G9" s="27">
        <f t="shared" si="1"/>
        <v>51.123595505617978</v>
      </c>
    </row>
    <row r="10" spans="1:7" ht="53.4" x14ac:dyDescent="0.3">
      <c r="A10" s="53">
        <v>8</v>
      </c>
      <c r="B10" s="50" t="s">
        <v>82</v>
      </c>
      <c r="C10" s="70">
        <v>125000</v>
      </c>
      <c r="D10" s="25">
        <v>3480</v>
      </c>
      <c r="E10" s="25">
        <v>3627</v>
      </c>
      <c r="F10" s="25">
        <f t="shared" si="0"/>
        <v>7107</v>
      </c>
      <c r="G10" s="27">
        <f t="shared" si="1"/>
        <v>51.034191642043055</v>
      </c>
    </row>
    <row r="11" spans="1:7" ht="27" x14ac:dyDescent="0.3">
      <c r="A11" s="53">
        <v>9</v>
      </c>
      <c r="B11" s="50" t="s">
        <v>83</v>
      </c>
      <c r="C11" s="70">
        <v>170000</v>
      </c>
      <c r="D11" s="25">
        <v>795</v>
      </c>
      <c r="E11" s="25">
        <v>810</v>
      </c>
      <c r="F11" s="25">
        <f t="shared" si="0"/>
        <v>1605</v>
      </c>
      <c r="G11" s="27">
        <f t="shared" si="1"/>
        <v>50.467289719626166</v>
      </c>
    </row>
    <row r="12" spans="1:7" ht="27" x14ac:dyDescent="0.3">
      <c r="A12" s="53">
        <v>10</v>
      </c>
      <c r="B12" s="50" t="s">
        <v>84</v>
      </c>
      <c r="C12" s="70">
        <v>40000</v>
      </c>
      <c r="D12" s="25">
        <v>574</v>
      </c>
      <c r="E12" s="25">
        <v>557</v>
      </c>
      <c r="F12" s="25">
        <f t="shared" si="0"/>
        <v>1131</v>
      </c>
      <c r="G12" s="27">
        <f t="shared" si="1"/>
        <v>49.248452696728556</v>
      </c>
    </row>
    <row r="13" spans="1:7" ht="31.5" customHeight="1" x14ac:dyDescent="0.3">
      <c r="A13" s="53">
        <v>11</v>
      </c>
      <c r="B13" s="50" t="s">
        <v>85</v>
      </c>
      <c r="C13" s="70">
        <v>180000</v>
      </c>
      <c r="D13" s="25">
        <v>1307</v>
      </c>
      <c r="E13" s="25">
        <v>1243</v>
      </c>
      <c r="F13" s="25">
        <f t="shared" si="0"/>
        <v>2550</v>
      </c>
      <c r="G13" s="27">
        <f t="shared" si="1"/>
        <v>48.745098039215684</v>
      </c>
    </row>
    <row r="14" spans="1:7" ht="27" x14ac:dyDescent="0.3">
      <c r="A14" s="53">
        <v>12</v>
      </c>
      <c r="B14" s="50" t="s">
        <v>86</v>
      </c>
      <c r="C14" s="70">
        <v>20000</v>
      </c>
      <c r="D14" s="25">
        <v>933</v>
      </c>
      <c r="E14" s="25">
        <v>949</v>
      </c>
      <c r="F14" s="25">
        <f t="shared" si="0"/>
        <v>1882</v>
      </c>
      <c r="G14" s="27">
        <f t="shared" si="1"/>
        <v>50.425079702444208</v>
      </c>
    </row>
    <row r="15" spans="1:7" ht="27" x14ac:dyDescent="0.3">
      <c r="A15" s="53">
        <v>13</v>
      </c>
      <c r="B15" s="50" t="s">
        <v>87</v>
      </c>
      <c r="C15" s="70">
        <v>25000</v>
      </c>
      <c r="D15" s="25">
        <v>553</v>
      </c>
      <c r="E15" s="25">
        <v>564</v>
      </c>
      <c r="F15" s="25">
        <f t="shared" si="0"/>
        <v>1117</v>
      </c>
      <c r="G15" s="27">
        <f t="shared" si="1"/>
        <v>50.492390331244401</v>
      </c>
    </row>
    <row r="16" spans="1:7" ht="28.5" customHeight="1" x14ac:dyDescent="0.3">
      <c r="A16" s="53">
        <v>14</v>
      </c>
      <c r="B16" s="54" t="s">
        <v>88</v>
      </c>
      <c r="C16" s="70">
        <v>35000</v>
      </c>
      <c r="D16" s="25">
        <v>2177</v>
      </c>
      <c r="E16" s="25">
        <v>2205</v>
      </c>
      <c r="F16" s="25">
        <f t="shared" si="0"/>
        <v>4382</v>
      </c>
      <c r="G16" s="27">
        <f t="shared" si="1"/>
        <v>50.319488817891376</v>
      </c>
    </row>
    <row r="17" spans="1:7" ht="27" x14ac:dyDescent="0.3">
      <c r="A17" s="53">
        <v>15</v>
      </c>
      <c r="B17" s="50" t="s">
        <v>89</v>
      </c>
      <c r="C17" s="70">
        <v>30000</v>
      </c>
      <c r="D17" s="25">
        <v>507</v>
      </c>
      <c r="E17" s="25">
        <v>488</v>
      </c>
      <c r="F17" s="25">
        <f t="shared" si="0"/>
        <v>995</v>
      </c>
      <c r="G17" s="27">
        <f t="shared" si="1"/>
        <v>49.045226130653269</v>
      </c>
    </row>
    <row r="18" spans="1:7" ht="27" x14ac:dyDescent="0.3">
      <c r="A18" s="53">
        <v>16</v>
      </c>
      <c r="B18" s="54" t="s">
        <v>90</v>
      </c>
      <c r="C18" s="70">
        <v>90000</v>
      </c>
      <c r="D18" s="25">
        <v>303</v>
      </c>
      <c r="E18" s="25">
        <v>289</v>
      </c>
      <c r="F18" s="25">
        <f t="shared" si="0"/>
        <v>592</v>
      </c>
      <c r="G18" s="27">
        <f t="shared" si="1"/>
        <v>48.817567567567565</v>
      </c>
    </row>
    <row r="19" spans="1:7" ht="31.5" customHeight="1" x14ac:dyDescent="0.3">
      <c r="A19" s="53">
        <v>17</v>
      </c>
      <c r="B19" s="55" t="s">
        <v>91</v>
      </c>
      <c r="C19" s="70">
        <v>40000</v>
      </c>
      <c r="D19" s="25">
        <v>19193</v>
      </c>
      <c r="E19" s="25">
        <v>19303</v>
      </c>
      <c r="F19" s="25">
        <f t="shared" si="0"/>
        <v>38496</v>
      </c>
      <c r="G19" s="27">
        <f t="shared" si="1"/>
        <v>50.142871986699916</v>
      </c>
    </row>
    <row r="20" spans="1:7" ht="42" customHeight="1" x14ac:dyDescent="0.3">
      <c r="A20" s="53">
        <v>18</v>
      </c>
      <c r="B20" s="55" t="s">
        <v>92</v>
      </c>
      <c r="C20" s="70">
        <v>100000</v>
      </c>
      <c r="D20" s="25">
        <f>368+214+213</f>
        <v>795</v>
      </c>
      <c r="E20" s="25">
        <f>360+219+231</f>
        <v>810</v>
      </c>
      <c r="F20" s="25">
        <f t="shared" si="0"/>
        <v>1605</v>
      </c>
      <c r="G20" s="27">
        <f t="shared" si="1"/>
        <v>50.467289719626166</v>
      </c>
    </row>
    <row r="21" spans="1:7" ht="42" customHeight="1" x14ac:dyDescent="0.3">
      <c r="A21" s="53">
        <v>19</v>
      </c>
      <c r="B21" s="50" t="s">
        <v>93</v>
      </c>
      <c r="C21" s="70">
        <v>75000</v>
      </c>
      <c r="D21" s="25">
        <v>2713</v>
      </c>
      <c r="E21" s="25">
        <v>2829</v>
      </c>
      <c r="F21" s="25">
        <f t="shared" si="0"/>
        <v>5542</v>
      </c>
      <c r="G21" s="27">
        <f t="shared" si="1"/>
        <v>51.046553590761455</v>
      </c>
    </row>
    <row r="22" spans="1:7" ht="26.4" customHeight="1" x14ac:dyDescent="0.3">
      <c r="A22" s="53">
        <v>20</v>
      </c>
      <c r="B22" s="50" t="s">
        <v>94</v>
      </c>
      <c r="C22" s="70">
        <v>80000</v>
      </c>
      <c r="D22" s="25">
        <f>664+269</f>
        <v>933</v>
      </c>
      <c r="E22" s="25">
        <f>64+275</f>
        <v>339</v>
      </c>
      <c r="F22" s="25">
        <f t="shared" si="0"/>
        <v>1272</v>
      </c>
      <c r="G22" s="27">
        <f t="shared" si="1"/>
        <v>26.650943396226417</v>
      </c>
    </row>
    <row r="23" spans="1:7" ht="28.5" customHeight="1" x14ac:dyDescent="0.3">
      <c r="A23" s="53">
        <v>21</v>
      </c>
      <c r="B23" s="50" t="s">
        <v>72</v>
      </c>
      <c r="C23" s="70">
        <v>30000</v>
      </c>
      <c r="D23" s="25">
        <f>933+179</f>
        <v>1112</v>
      </c>
      <c r="E23" s="25">
        <f>851+187</f>
        <v>1038</v>
      </c>
      <c r="F23" s="25">
        <f t="shared" si="0"/>
        <v>2150</v>
      </c>
      <c r="G23" s="27">
        <f t="shared" si="1"/>
        <v>48.279069767441861</v>
      </c>
    </row>
    <row r="24" spans="1:7" ht="27.9" customHeight="1" x14ac:dyDescent="0.3">
      <c r="A24" s="53">
        <v>22</v>
      </c>
      <c r="B24" s="50" t="s">
        <v>95</v>
      </c>
      <c r="C24" s="70">
        <v>140000</v>
      </c>
      <c r="D24" s="25">
        <f>933+14+207</f>
        <v>1154</v>
      </c>
      <c r="E24" s="25">
        <f>851+13+192</f>
        <v>1056</v>
      </c>
      <c r="F24" s="25">
        <f t="shared" si="0"/>
        <v>2210</v>
      </c>
      <c r="G24" s="27">
        <f t="shared" si="1"/>
        <v>47.782805429864254</v>
      </c>
    </row>
    <row r="25" spans="1:7" ht="27" customHeight="1" x14ac:dyDescent="0.3">
      <c r="A25" s="53">
        <v>23</v>
      </c>
      <c r="B25" s="54" t="s">
        <v>96</v>
      </c>
      <c r="C25" s="70">
        <v>35000</v>
      </c>
      <c r="D25" s="25">
        <v>1112</v>
      </c>
      <c r="E25" s="25">
        <v>1038</v>
      </c>
      <c r="F25" s="25">
        <f t="shared" si="0"/>
        <v>2150</v>
      </c>
      <c r="G25" s="27">
        <f t="shared" si="1"/>
        <v>48.279069767441861</v>
      </c>
    </row>
    <row r="26" spans="1:7" ht="27" x14ac:dyDescent="0.3">
      <c r="A26" s="53">
        <v>24</v>
      </c>
      <c r="B26" s="50" t="s">
        <v>97</v>
      </c>
      <c r="C26" s="70">
        <v>35000</v>
      </c>
      <c r="D26" s="25">
        <v>235</v>
      </c>
      <c r="E26" s="25">
        <v>214</v>
      </c>
      <c r="F26" s="25">
        <f t="shared" si="0"/>
        <v>449</v>
      </c>
      <c r="G26" s="27">
        <f t="shared" si="1"/>
        <v>47.661469933184854</v>
      </c>
    </row>
    <row r="27" spans="1:7" ht="27" x14ac:dyDescent="0.3">
      <c r="A27" s="53">
        <v>25</v>
      </c>
      <c r="B27" s="54" t="s">
        <v>98</v>
      </c>
      <c r="C27" s="70">
        <v>40000</v>
      </c>
      <c r="D27" s="25">
        <v>488</v>
      </c>
      <c r="E27" s="25">
        <v>517</v>
      </c>
      <c r="F27" s="25">
        <f t="shared" si="0"/>
        <v>1005</v>
      </c>
      <c r="G27" s="27">
        <f t="shared" si="1"/>
        <v>51.442786069651739</v>
      </c>
    </row>
    <row r="28" spans="1:7" ht="27.9" customHeight="1" x14ac:dyDescent="0.3">
      <c r="A28" s="53">
        <v>27</v>
      </c>
      <c r="B28" s="54" t="s">
        <v>49</v>
      </c>
      <c r="C28" s="70">
        <v>0</v>
      </c>
      <c r="D28" s="25">
        <v>446</v>
      </c>
      <c r="E28" s="25">
        <v>460</v>
      </c>
      <c r="F28" s="25">
        <f t="shared" si="0"/>
        <v>906</v>
      </c>
      <c r="G28" s="27">
        <f t="shared" si="1"/>
        <v>50.772626931567331</v>
      </c>
    </row>
    <row r="29" spans="1:7" ht="40.200000000000003" x14ac:dyDescent="0.3">
      <c r="A29" s="53">
        <v>28</v>
      </c>
      <c r="B29" s="54" t="s">
        <v>48</v>
      </c>
      <c r="C29" s="70">
        <v>0</v>
      </c>
      <c r="D29" s="25">
        <v>162</v>
      </c>
      <c r="E29" s="25">
        <v>161</v>
      </c>
      <c r="F29" s="25">
        <f t="shared" si="0"/>
        <v>323</v>
      </c>
      <c r="G29" s="27">
        <f t="shared" si="1"/>
        <v>49.845201238390096</v>
      </c>
    </row>
    <row r="30" spans="1:7" ht="27" x14ac:dyDescent="0.3">
      <c r="A30" s="53">
        <v>29</v>
      </c>
      <c r="B30" s="50" t="s">
        <v>99</v>
      </c>
      <c r="C30" s="70">
        <v>0</v>
      </c>
      <c r="D30" s="25">
        <v>2713</v>
      </c>
      <c r="E30" s="25">
        <v>2829</v>
      </c>
      <c r="F30" s="25">
        <f t="shared" si="0"/>
        <v>5542</v>
      </c>
      <c r="G30" s="27">
        <f t="shared" si="1"/>
        <v>51.046553590761455</v>
      </c>
    </row>
    <row r="31" spans="1:7" ht="27" x14ac:dyDescent="0.3">
      <c r="A31" s="53">
        <v>30</v>
      </c>
      <c r="B31" s="50" t="s">
        <v>73</v>
      </c>
      <c r="C31" s="70">
        <v>0</v>
      </c>
      <c r="D31" s="25">
        <v>769</v>
      </c>
      <c r="E31" s="25">
        <v>793</v>
      </c>
      <c r="F31" s="25">
        <f t="shared" si="0"/>
        <v>1562</v>
      </c>
      <c r="G31" s="27">
        <f t="shared" si="1"/>
        <v>50.768245838668371</v>
      </c>
    </row>
    <row r="32" spans="1:7" x14ac:dyDescent="0.3">
      <c r="A32" s="56"/>
      <c r="B32" s="57" t="s">
        <v>50</v>
      </c>
      <c r="C32" s="74">
        <v>2971621</v>
      </c>
      <c r="D32" s="72"/>
      <c r="E32" s="72"/>
      <c r="F32" s="72"/>
      <c r="G32" s="73"/>
    </row>
    <row r="33" spans="1:7" ht="27" x14ac:dyDescent="0.3">
      <c r="A33" s="53">
        <v>31</v>
      </c>
      <c r="B33" s="49" t="s">
        <v>100</v>
      </c>
      <c r="C33" s="70">
        <v>60000</v>
      </c>
      <c r="D33" s="25">
        <v>19193</v>
      </c>
      <c r="E33" s="25">
        <v>19303</v>
      </c>
      <c r="F33" s="25">
        <f t="shared" ref="F33:F35" si="2">D33+E33</f>
        <v>38496</v>
      </c>
      <c r="G33" s="27">
        <f t="shared" ref="G33:G37" si="3">E33*100/F33</f>
        <v>50.142871986699916</v>
      </c>
    </row>
    <row r="34" spans="1:7" ht="53.4" x14ac:dyDescent="0.3">
      <c r="A34" s="53">
        <v>32</v>
      </c>
      <c r="B34" s="49" t="s">
        <v>101</v>
      </c>
      <c r="C34" s="70">
        <v>210000</v>
      </c>
      <c r="D34" s="25">
        <v>19193</v>
      </c>
      <c r="E34" s="25">
        <v>19303</v>
      </c>
      <c r="F34" s="25">
        <f t="shared" si="2"/>
        <v>38496</v>
      </c>
      <c r="G34" s="27">
        <f t="shared" si="3"/>
        <v>50.142871986699916</v>
      </c>
    </row>
    <row r="35" spans="1:7" ht="39.9" customHeight="1" x14ac:dyDescent="0.3">
      <c r="A35" s="53">
        <v>33</v>
      </c>
      <c r="B35" s="49" t="s">
        <v>102</v>
      </c>
      <c r="C35" s="70">
        <v>160000</v>
      </c>
      <c r="D35" s="25">
        <v>19193</v>
      </c>
      <c r="E35" s="25">
        <v>19303</v>
      </c>
      <c r="F35" s="25">
        <f t="shared" si="2"/>
        <v>38496</v>
      </c>
      <c r="G35" s="27">
        <f t="shared" si="3"/>
        <v>50.142871986699916</v>
      </c>
    </row>
    <row r="36" spans="1:7" ht="31.5" customHeight="1" x14ac:dyDescent="0.3">
      <c r="A36" s="53">
        <v>36</v>
      </c>
      <c r="B36" s="49" t="s">
        <v>103</v>
      </c>
      <c r="C36" s="70">
        <v>100000</v>
      </c>
      <c r="D36" s="25">
        <v>19193</v>
      </c>
      <c r="E36" s="25">
        <v>19303</v>
      </c>
      <c r="F36" s="25">
        <f t="shared" ref="F36:F37" si="4">D36+E36</f>
        <v>38496</v>
      </c>
      <c r="G36" s="27">
        <f t="shared" si="3"/>
        <v>50.142871986699916</v>
      </c>
    </row>
    <row r="37" spans="1:7" ht="40.200000000000003" x14ac:dyDescent="0.3">
      <c r="A37" s="53">
        <v>38</v>
      </c>
      <c r="B37" s="49" t="s">
        <v>104</v>
      </c>
      <c r="C37" s="70">
        <v>123000</v>
      </c>
      <c r="D37" s="25">
        <v>19193</v>
      </c>
      <c r="E37" s="25">
        <v>19303</v>
      </c>
      <c r="F37" s="25">
        <f t="shared" si="4"/>
        <v>38496</v>
      </c>
      <c r="G37" s="27">
        <f t="shared" si="3"/>
        <v>50.142871986699916</v>
      </c>
    </row>
    <row r="38" spans="1:7" x14ac:dyDescent="0.3">
      <c r="A38" s="56"/>
      <c r="B38" s="57" t="s">
        <v>74</v>
      </c>
      <c r="C38" s="74">
        <v>653000</v>
      </c>
      <c r="D38" s="75"/>
      <c r="E38" s="75"/>
      <c r="F38" s="72"/>
      <c r="G38" s="73"/>
    </row>
    <row r="39" spans="1:7" ht="28.5" customHeight="1" x14ac:dyDescent="0.3">
      <c r="A39" s="53">
        <v>39</v>
      </c>
      <c r="B39" s="58" t="s">
        <v>105</v>
      </c>
      <c r="C39" s="71">
        <v>30000</v>
      </c>
      <c r="D39" s="68">
        <v>2892</v>
      </c>
      <c r="E39" s="68">
        <v>3016</v>
      </c>
      <c r="F39" s="66">
        <f>D39+E39</f>
        <v>5908</v>
      </c>
      <c r="G39" s="67">
        <f t="shared" ref="G39:G40" si="5">E39*100/F39</f>
        <v>51.049424509140152</v>
      </c>
    </row>
    <row r="40" spans="1:7" ht="66" x14ac:dyDescent="0.3">
      <c r="A40" s="53">
        <v>40</v>
      </c>
      <c r="B40" s="59" t="s">
        <v>106</v>
      </c>
      <c r="C40" s="71">
        <v>120000</v>
      </c>
      <c r="D40" s="25">
        <v>19193</v>
      </c>
      <c r="E40" s="25">
        <v>19303</v>
      </c>
      <c r="F40" s="25">
        <f t="shared" ref="F40" si="6">D40+E40</f>
        <v>38496</v>
      </c>
      <c r="G40" s="27">
        <f t="shared" si="5"/>
        <v>50.142871986699916</v>
      </c>
    </row>
    <row r="41" spans="1:7" ht="39.6" x14ac:dyDescent="0.3">
      <c r="A41" s="53">
        <v>41</v>
      </c>
      <c r="B41" s="59" t="s">
        <v>107</v>
      </c>
      <c r="C41" s="70">
        <v>30000</v>
      </c>
      <c r="D41" s="68">
        <v>2892</v>
      </c>
      <c r="E41" s="68">
        <v>3016</v>
      </c>
      <c r="F41" s="66">
        <f>D41+E41</f>
        <v>5908</v>
      </c>
      <c r="G41" s="67">
        <f t="shared" ref="G41:G49" si="7">E41*100/F41</f>
        <v>51.049424509140152</v>
      </c>
    </row>
    <row r="42" spans="1:7" ht="39.6" x14ac:dyDescent="0.3">
      <c r="A42" s="53">
        <v>42</v>
      </c>
      <c r="B42" s="59" t="s">
        <v>108</v>
      </c>
      <c r="C42" s="70">
        <v>30000</v>
      </c>
      <c r="D42" s="25">
        <v>19193</v>
      </c>
      <c r="E42" s="25">
        <v>19303</v>
      </c>
      <c r="F42" s="25">
        <f t="shared" ref="F42" si="8">D42+E42</f>
        <v>38496</v>
      </c>
      <c r="G42" s="27">
        <f t="shared" si="7"/>
        <v>50.142871986699916</v>
      </c>
    </row>
    <row r="43" spans="1:7" x14ac:dyDescent="0.3">
      <c r="A43" s="56"/>
      <c r="B43" s="57" t="s">
        <v>59</v>
      </c>
      <c r="C43" s="74">
        <v>210000</v>
      </c>
      <c r="D43" s="72"/>
      <c r="E43" s="72"/>
      <c r="F43" s="72"/>
      <c r="G43" s="73"/>
    </row>
    <row r="44" spans="1:7" x14ac:dyDescent="0.3">
      <c r="A44" s="53">
        <v>43</v>
      </c>
      <c r="B44" s="60" t="s">
        <v>109</v>
      </c>
      <c r="C44" s="70">
        <v>40000</v>
      </c>
      <c r="D44" s="25">
        <v>19193</v>
      </c>
      <c r="E44" s="25">
        <v>19303</v>
      </c>
      <c r="F44" s="25">
        <f t="shared" ref="F44:F45" si="9">D44+E44</f>
        <v>38496</v>
      </c>
      <c r="G44" s="27">
        <f t="shared" si="7"/>
        <v>50.142871986699916</v>
      </c>
    </row>
    <row r="45" spans="1:7" ht="41.4" x14ac:dyDescent="0.3">
      <c r="A45" s="53">
        <v>44</v>
      </c>
      <c r="B45" s="61" t="s">
        <v>110</v>
      </c>
      <c r="C45" s="70">
        <v>30000</v>
      </c>
      <c r="D45" s="25">
        <v>19193</v>
      </c>
      <c r="E45" s="25">
        <v>19303</v>
      </c>
      <c r="F45" s="25">
        <f t="shared" si="9"/>
        <v>38496</v>
      </c>
      <c r="G45" s="27">
        <f t="shared" si="7"/>
        <v>50.142871986699916</v>
      </c>
    </row>
    <row r="46" spans="1:7" x14ac:dyDescent="0.3">
      <c r="A46" s="56"/>
      <c r="B46" s="57" t="s">
        <v>75</v>
      </c>
      <c r="C46" s="74">
        <v>70000</v>
      </c>
      <c r="D46" s="72"/>
      <c r="E46" s="72"/>
      <c r="F46" s="72"/>
      <c r="G46" s="73"/>
    </row>
    <row r="47" spans="1:7" ht="24.9" customHeight="1" x14ac:dyDescent="0.3">
      <c r="A47" s="53">
        <v>45</v>
      </c>
      <c r="B47" s="62" t="s">
        <v>52</v>
      </c>
      <c r="C47" s="70">
        <v>260000</v>
      </c>
      <c r="D47" s="25">
        <v>19193</v>
      </c>
      <c r="E47" s="25">
        <v>19303</v>
      </c>
      <c r="F47" s="25">
        <f t="shared" ref="F47" si="10">D47+E47</f>
        <v>38496</v>
      </c>
      <c r="G47" s="27">
        <f t="shared" si="7"/>
        <v>50.142871986699916</v>
      </c>
    </row>
    <row r="48" spans="1:7" ht="16.8" customHeight="1" x14ac:dyDescent="0.3">
      <c r="A48" s="56"/>
      <c r="B48" s="63" t="s">
        <v>53</v>
      </c>
      <c r="C48" s="74">
        <v>260000</v>
      </c>
      <c r="D48" s="72"/>
      <c r="E48" s="72"/>
      <c r="F48" s="72"/>
      <c r="G48" s="73"/>
    </row>
    <row r="49" spans="1:7" x14ac:dyDescent="0.3">
      <c r="A49" s="53">
        <v>46</v>
      </c>
      <c r="B49" s="62" t="s">
        <v>54</v>
      </c>
      <c r="C49" s="70">
        <v>40000</v>
      </c>
      <c r="D49" s="25">
        <v>19193</v>
      </c>
      <c r="E49" s="25">
        <v>19303</v>
      </c>
      <c r="F49" s="25">
        <f t="shared" ref="F49" si="11">D49+E49</f>
        <v>38496</v>
      </c>
      <c r="G49" s="27">
        <f t="shared" si="7"/>
        <v>50.142871986699916</v>
      </c>
    </row>
    <row r="50" spans="1:7" ht="27" x14ac:dyDescent="0.3">
      <c r="A50" s="53">
        <v>47</v>
      </c>
      <c r="B50" s="58" t="s">
        <v>55</v>
      </c>
      <c r="C50" s="70">
        <v>0</v>
      </c>
      <c r="D50" s="25"/>
      <c r="E50" s="25"/>
      <c r="F50" s="25"/>
      <c r="G50" s="27"/>
    </row>
    <row r="51" spans="1:7" x14ac:dyDescent="0.3">
      <c r="A51" s="56"/>
      <c r="B51" s="57" t="s">
        <v>56</v>
      </c>
      <c r="C51" s="74">
        <v>40000</v>
      </c>
      <c r="D51" s="72"/>
      <c r="E51" s="72"/>
      <c r="F51" s="72"/>
      <c r="G51" s="73"/>
    </row>
    <row r="52" spans="1:7" ht="27" x14ac:dyDescent="0.3">
      <c r="A52" s="53">
        <v>48</v>
      </c>
      <c r="B52" s="58" t="s">
        <v>57</v>
      </c>
      <c r="C52" s="70">
        <v>50000</v>
      </c>
      <c r="D52" s="25"/>
      <c r="E52" s="25"/>
      <c r="F52" s="25"/>
      <c r="G52" s="27"/>
    </row>
    <row r="53" spans="1:7" x14ac:dyDescent="0.3">
      <c r="A53" s="56"/>
      <c r="B53" s="57" t="s">
        <v>58</v>
      </c>
      <c r="C53" s="74">
        <v>50000</v>
      </c>
      <c r="D53" s="72"/>
      <c r="E53" s="72"/>
      <c r="F53" s="72"/>
      <c r="G53" s="73"/>
    </row>
    <row r="54" spans="1:7" x14ac:dyDescent="0.3">
      <c r="A54" s="64">
        <v>49</v>
      </c>
      <c r="B54" s="65" t="s">
        <v>111</v>
      </c>
      <c r="C54" s="70">
        <v>12000</v>
      </c>
      <c r="D54" s="25"/>
      <c r="E54" s="25"/>
      <c r="F54" s="25"/>
      <c r="G54" s="27"/>
    </row>
    <row r="55" spans="1:7" x14ac:dyDescent="0.3">
      <c r="A55" s="56"/>
      <c r="B55" s="57" t="s">
        <v>76</v>
      </c>
      <c r="C55" s="74">
        <v>12000</v>
      </c>
      <c r="D55" s="72"/>
      <c r="E55" s="72"/>
      <c r="F55" s="72"/>
      <c r="G55" s="73"/>
    </row>
    <row r="56" spans="1:7" ht="27" x14ac:dyDescent="0.3">
      <c r="A56" s="53">
        <v>50</v>
      </c>
      <c r="B56" s="50" t="s">
        <v>112</v>
      </c>
      <c r="C56" s="70">
        <v>140000</v>
      </c>
      <c r="D56" s="25">
        <v>19193</v>
      </c>
      <c r="E56" s="25">
        <v>19303</v>
      </c>
      <c r="F56" s="25">
        <f t="shared" ref="F56" si="12">D56+E56</f>
        <v>38496</v>
      </c>
      <c r="G56" s="27">
        <f t="shared" ref="G56" si="13">E56*100/F56</f>
        <v>50.142871986699916</v>
      </c>
    </row>
    <row r="57" spans="1:7" x14ac:dyDescent="0.3">
      <c r="A57" s="51"/>
      <c r="B57" s="52" t="s">
        <v>51</v>
      </c>
      <c r="C57" s="80">
        <v>140000</v>
      </c>
      <c r="D57" s="72"/>
      <c r="E57" s="72"/>
      <c r="F57" s="72"/>
      <c r="G57" s="73"/>
    </row>
    <row r="58" spans="1:7" x14ac:dyDescent="0.3">
      <c r="A58" s="76"/>
      <c r="B58" s="77" t="s">
        <v>23</v>
      </c>
      <c r="C58" s="78">
        <f>C32+C38+C43+C46+C48+C51+C53+C55+C57</f>
        <v>4406621</v>
      </c>
      <c r="D58" s="78"/>
      <c r="E58" s="78"/>
      <c r="F58" s="78"/>
      <c r="G58" s="78"/>
    </row>
  </sheetData>
  <autoFilter ref="E2:G2" xr:uid="{00000000-0009-0000-0000-000005000000}"/>
  <mergeCells count="1">
    <mergeCell ref="A2:B2"/>
  </mergeCells>
  <pageMargins left="0.31496062992125984" right="0" top="0.74803149606299213" bottom="0.74803149606299213" header="0.31496062992125984" footer="0.31496062992125984"/>
  <pageSetup paperSize="9" scale="9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Popullësia</vt:lpstr>
      <vt:lpstr>Tabela 1.</vt:lpstr>
      <vt:lpstr>Tabela 2.</vt:lpstr>
      <vt:lpstr>Tabelat 2. sipas drejtorive</vt:lpstr>
      <vt:lpstr>Tabela 3.</vt:lpstr>
      <vt:lpstr>Tabela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2024-10-10T22:16:10Z</dcterms:modified>
</cp:coreProperties>
</file>