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hate.behramaj\Desktop\DOKUMENTE 2024\RAPORTET FINANCIARE\Raporti i shpenzimeve janar-qershor 2024\"/>
    </mc:Choice>
  </mc:AlternateContent>
  <xr:revisionPtr revIDLastSave="0" documentId="13_ncr:1_{5BA8A09D-1B92-4FC7-B4A1-1FA707D1292D}" xr6:coauthVersionLast="36" xr6:coauthVersionMax="36" xr10:uidLastSave="{00000000-0000-0000-0000-000000000000}"/>
  <bookViews>
    <workbookView xWindow="0" yWindow="0" windowWidth="19200" windowHeight="6735" firstSheet="1" activeTab="4" xr2:uid="{00000000-000D-0000-FFFF-FFFF00000000}"/>
  </bookViews>
  <sheets>
    <sheet name="Tabela 2. Buxheti janar-qershor" sheetId="4" r:id="rId1"/>
    <sheet name="Tab.3.Te hyrat vetanake " sheetId="6" r:id="rId2"/>
    <sheet name="Tab.4. Shpenzimet buxhetore" sheetId="8" r:id="rId3"/>
    <sheet name="Tab.4.1. Shpen.janar-qershor" sheetId="9" r:id="rId4"/>
    <sheet name="5.Shp.sipas kodeve ekonomike" sheetId="5" r:id="rId5"/>
  </sheets>
  <definedNames>
    <definedName name="_xlnm.Print_Area" localSheetId="4">'5.Shp.sipas kodeve ekonomike'!$A$1:$F$244</definedName>
    <definedName name="_xlnm.Print_Area" localSheetId="2">'Tab.4. Shpenzimet buxhetore'!$A$1:$H$27</definedName>
    <definedName name="_xlnm.Print_Area" localSheetId="3">'Tab.4.1. Shpen.janar-qershor'!$A$1:$G$29</definedName>
    <definedName name="_xlnm.Print_Area" localSheetId="0">'Tabela 2. Buxheti janar-qershor'!$A$1:$E$28</definedName>
  </definedNames>
  <calcPr calcId="191029"/>
</workbook>
</file>

<file path=xl/calcChain.xml><?xml version="1.0" encoding="utf-8"?>
<calcChain xmlns="http://schemas.openxmlformats.org/spreadsheetml/2006/main">
  <c r="E34" i="6" l="1"/>
  <c r="G34" i="6"/>
  <c r="F238" i="5"/>
  <c r="F236" i="5"/>
  <c r="F218" i="5"/>
  <c r="F234" i="5"/>
  <c r="F232" i="5"/>
  <c r="F230" i="5"/>
  <c r="F208" i="5" l="1"/>
  <c r="F165" i="5"/>
  <c r="F103" i="5"/>
  <c r="F97" i="5"/>
  <c r="F58" i="5"/>
  <c r="F55" i="5"/>
  <c r="F49" i="5"/>
  <c r="E190" i="5" l="1"/>
  <c r="F137" i="5"/>
  <c r="F125" i="5"/>
  <c r="F52" i="5"/>
  <c r="F70" i="5"/>
  <c r="F32" i="5"/>
  <c r="F6" i="5"/>
  <c r="D4" i="5"/>
  <c r="B23" i="9" l="1"/>
  <c r="B22" i="9"/>
  <c r="B21" i="9"/>
  <c r="B20" i="9"/>
  <c r="F13" i="9"/>
  <c r="F11" i="9"/>
  <c r="F9" i="9"/>
  <c r="F5" i="9"/>
  <c r="G5" i="8"/>
  <c r="G4" i="8"/>
  <c r="E10" i="8"/>
  <c r="E5" i="8"/>
  <c r="D34" i="6"/>
  <c r="F34" i="6"/>
  <c r="I32" i="6"/>
  <c r="I31" i="6"/>
  <c r="D7" i="4" l="1"/>
  <c r="E8" i="4"/>
  <c r="E6" i="4"/>
  <c r="D44" i="5" l="1"/>
  <c r="F35" i="5"/>
  <c r="F29" i="5"/>
  <c r="F26" i="5"/>
  <c r="F15" i="5"/>
  <c r="E44" i="5" l="1"/>
  <c r="H6" i="8"/>
  <c r="H4" i="8"/>
  <c r="F38" i="5" l="1"/>
  <c r="F20" i="5"/>
  <c r="F17" i="5"/>
  <c r="F10" i="5"/>
  <c r="F13" i="5"/>
  <c r="F240" i="5"/>
  <c r="F224" i="5"/>
  <c r="F211" i="5"/>
  <c r="F179" i="5"/>
  <c r="F156" i="5"/>
  <c r="F148" i="5"/>
  <c r="F108" i="5"/>
  <c r="F94" i="5"/>
  <c r="F82" i="5"/>
  <c r="G5" i="9" l="1"/>
  <c r="H8" i="8"/>
  <c r="E7" i="8"/>
  <c r="E9" i="8"/>
  <c r="E6" i="8"/>
  <c r="E4" i="8"/>
  <c r="D5" i="9" l="1"/>
  <c r="F14" i="9"/>
  <c r="B14" i="9"/>
  <c r="G13" i="9"/>
  <c r="D13" i="9"/>
  <c r="G11" i="9"/>
  <c r="D11" i="9"/>
  <c r="G9" i="9"/>
  <c r="D9" i="9"/>
  <c r="G7" i="9"/>
  <c r="D7" i="9"/>
  <c r="B10" i="8"/>
  <c r="C8" i="8" s="1"/>
  <c r="C6" i="8"/>
  <c r="G10" i="8"/>
  <c r="B17" i="8" s="1"/>
  <c r="D10" i="8"/>
  <c r="H3" i="8"/>
  <c r="E3" i="8"/>
  <c r="G19" i="6"/>
  <c r="E15" i="6"/>
  <c r="I30" i="6"/>
  <c r="H30" i="6"/>
  <c r="I29" i="6"/>
  <c r="H29" i="6"/>
  <c r="I28" i="6"/>
  <c r="H28" i="6"/>
  <c r="I27" i="6"/>
  <c r="H27" i="6"/>
  <c r="I26" i="6"/>
  <c r="H26" i="6"/>
  <c r="I25" i="6"/>
  <c r="H25" i="6"/>
  <c r="I24" i="6"/>
  <c r="H24" i="6"/>
  <c r="I23" i="6"/>
  <c r="H23" i="6"/>
  <c r="I22" i="6"/>
  <c r="H22" i="6"/>
  <c r="I21" i="6"/>
  <c r="H21" i="6"/>
  <c r="I20" i="6"/>
  <c r="H20" i="6"/>
  <c r="I19" i="6"/>
  <c r="H19" i="6"/>
  <c r="I18" i="6"/>
  <c r="H18" i="6"/>
  <c r="I17" i="6"/>
  <c r="H17" i="6"/>
  <c r="I16" i="6"/>
  <c r="H16" i="6"/>
  <c r="I15" i="6"/>
  <c r="H15" i="6"/>
  <c r="I14" i="6"/>
  <c r="H14" i="6"/>
  <c r="I13" i="6"/>
  <c r="H13" i="6"/>
  <c r="I12" i="6"/>
  <c r="H12" i="6"/>
  <c r="I11" i="6"/>
  <c r="H11" i="6"/>
  <c r="I10" i="6"/>
  <c r="H10" i="6"/>
  <c r="I9" i="6"/>
  <c r="H9" i="6"/>
  <c r="I8" i="6"/>
  <c r="H8" i="6"/>
  <c r="I7" i="6"/>
  <c r="H7" i="6"/>
  <c r="I6" i="6"/>
  <c r="H6" i="6"/>
  <c r="I5" i="6"/>
  <c r="H5" i="6"/>
  <c r="I4" i="6"/>
  <c r="H4" i="6"/>
  <c r="E9" i="4"/>
  <c r="D11" i="4"/>
  <c r="E7" i="4"/>
  <c r="E5" i="4"/>
  <c r="E242" i="5"/>
  <c r="D242" i="5"/>
  <c r="F228" i="5"/>
  <c r="F226" i="5"/>
  <c r="F222" i="5"/>
  <c r="F220" i="5"/>
  <c r="F216" i="5"/>
  <c r="E214" i="5"/>
  <c r="D214" i="5"/>
  <c r="F205" i="5"/>
  <c r="F214" i="5" s="1"/>
  <c r="E203" i="5"/>
  <c r="D203" i="5"/>
  <c r="F201" i="5"/>
  <c r="F198" i="5"/>
  <c r="F195" i="5"/>
  <c r="F192" i="5"/>
  <c r="D190" i="5"/>
  <c r="F186" i="5"/>
  <c r="F184" i="5"/>
  <c r="F182" i="5"/>
  <c r="F176" i="5"/>
  <c r="F173" i="5"/>
  <c r="F171" i="5"/>
  <c r="F168" i="5"/>
  <c r="F162" i="5"/>
  <c r="F159" i="5"/>
  <c r="F153" i="5"/>
  <c r="F150" i="5"/>
  <c r="F145" i="5"/>
  <c r="F143" i="5"/>
  <c r="F141" i="5"/>
  <c r="F139" i="5"/>
  <c r="F134" i="5"/>
  <c r="F131" i="5"/>
  <c r="F128" i="5"/>
  <c r="F123" i="5"/>
  <c r="F120" i="5"/>
  <c r="F117" i="5"/>
  <c r="F114" i="5"/>
  <c r="F111" i="5"/>
  <c r="F106" i="5"/>
  <c r="F100" i="5"/>
  <c r="F91" i="5"/>
  <c r="F88" i="5"/>
  <c r="F85" i="5"/>
  <c r="F79" i="5"/>
  <c r="F76" i="5"/>
  <c r="F73" i="5"/>
  <c r="F67" i="5"/>
  <c r="F65" i="5"/>
  <c r="F63" i="5"/>
  <c r="F61" i="5"/>
  <c r="F46" i="5"/>
  <c r="F41" i="5"/>
  <c r="F23" i="5"/>
  <c r="F7" i="5"/>
  <c r="F4" i="5"/>
  <c r="E22" i="6" l="1"/>
  <c r="E27" i="6"/>
  <c r="E17" i="6"/>
  <c r="E23" i="6"/>
  <c r="E28" i="6"/>
  <c r="E20" i="6"/>
  <c r="E24" i="6"/>
  <c r="E16" i="6"/>
  <c r="E21" i="6"/>
  <c r="E25" i="6"/>
  <c r="F44" i="5"/>
  <c r="F8" i="8"/>
  <c r="F4" i="8"/>
  <c r="F6" i="8"/>
  <c r="F10" i="8"/>
  <c r="B16" i="8"/>
  <c r="G6" i="6"/>
  <c r="G14" i="6"/>
  <c r="G5" i="6"/>
  <c r="G12" i="6"/>
  <c r="G13" i="6"/>
  <c r="G15" i="6"/>
  <c r="G25" i="6"/>
  <c r="G21" i="6"/>
  <c r="G4" i="6"/>
  <c r="G7" i="6"/>
  <c r="G23" i="6"/>
  <c r="E30" i="6"/>
  <c r="E26" i="6"/>
  <c r="E29" i="6"/>
  <c r="G9" i="6"/>
  <c r="G20" i="6"/>
  <c r="G22" i="6"/>
  <c r="G24" i="6"/>
  <c r="G26" i="6"/>
  <c r="G28" i="6"/>
  <c r="G30" i="6"/>
  <c r="F242" i="5"/>
  <c r="G10" i="6"/>
  <c r="G27" i="6"/>
  <c r="G29" i="6"/>
  <c r="G8" i="6"/>
  <c r="D39" i="6"/>
  <c r="G11" i="6"/>
  <c r="F190" i="5"/>
  <c r="E244" i="5"/>
  <c r="D244" i="5"/>
  <c r="F203" i="5"/>
  <c r="C14" i="9"/>
  <c r="E4" i="9" s="1"/>
  <c r="B19" i="9"/>
  <c r="C3" i="8"/>
  <c r="C7" i="8"/>
  <c r="C5" i="8"/>
  <c r="C9" i="8"/>
  <c r="C4" i="8"/>
  <c r="F3" i="8"/>
  <c r="H10" i="8"/>
  <c r="E18" i="6"/>
  <c r="D38" i="6"/>
  <c r="E4" i="6"/>
  <c r="E5" i="6"/>
  <c r="E6" i="6"/>
  <c r="E7" i="6"/>
  <c r="E8" i="6"/>
  <c r="E9" i="6"/>
  <c r="E10" i="6"/>
  <c r="E11" i="6"/>
  <c r="E12" i="6"/>
  <c r="E13" i="6"/>
  <c r="E14" i="6"/>
  <c r="E19" i="6"/>
  <c r="H34" i="6"/>
  <c r="G16" i="6"/>
  <c r="G17" i="6"/>
  <c r="G18" i="6"/>
  <c r="I34" i="6"/>
  <c r="E4" i="4"/>
  <c r="F244" i="5" l="1"/>
  <c r="C10" i="8"/>
  <c r="D14" i="9"/>
  <c r="G14" i="9"/>
  <c r="E12" i="9"/>
  <c r="E10" i="9"/>
  <c r="E8" i="9"/>
  <c r="E6" i="9"/>
  <c r="B11" i="4" l="1"/>
  <c r="C7" i="4" l="1"/>
  <c r="C8" i="4"/>
  <c r="C6" i="4"/>
  <c r="C9" i="4"/>
  <c r="C10" i="4"/>
  <c r="C4" i="4"/>
  <c r="E11" i="4"/>
  <c r="C5" i="4"/>
  <c r="C11" i="4" l="1"/>
</calcChain>
</file>

<file path=xl/sharedStrings.xml><?xml version="1.0" encoding="utf-8"?>
<sst xmlns="http://schemas.openxmlformats.org/spreadsheetml/2006/main" count="270" uniqueCount="246">
  <si>
    <t>Granti qeveritar</t>
  </si>
  <si>
    <t>Të hyrat e bartura</t>
  </si>
  <si>
    <t>TOTALI</t>
  </si>
  <si>
    <t>Burimi i mjeteve</t>
  </si>
  <si>
    <t>Progresi ndaj buxhetit në %</t>
  </si>
  <si>
    <t>%</t>
  </si>
  <si>
    <t>Përshkrimi</t>
  </si>
  <si>
    <t>në  %</t>
  </si>
  <si>
    <t xml:space="preserve">Paga dhe mëditje </t>
  </si>
  <si>
    <t xml:space="preserve">Mallra dhe shërbime </t>
  </si>
  <si>
    <t xml:space="preserve">Shërbime komunale </t>
  </si>
  <si>
    <t>Subvencione dhe transf.</t>
  </si>
  <si>
    <t>Kapitalet</t>
  </si>
  <si>
    <t>Nr.</t>
  </si>
  <si>
    <t>LLOJET E TRANSAKSIONEVE</t>
  </si>
  <si>
    <t>Ndryshimi</t>
  </si>
  <si>
    <t>Ne total</t>
  </si>
  <si>
    <t>ne €</t>
  </si>
  <si>
    <t>TATIMI NË PRONË</t>
  </si>
  <si>
    <t>LARGIMI DHE DEPONIMI I AUTOMJE</t>
  </si>
  <si>
    <t>GJOBAT NGA INSPEKTORIATI</t>
  </si>
  <si>
    <t>LIC.PRANIM TEKNIK TE LOKALIT</t>
  </si>
  <si>
    <t>SHITJA E SHERBIMEVE</t>
  </si>
  <si>
    <t>TE HYRAT NGA SHITJA E MALLRAVE</t>
  </si>
  <si>
    <t>SHFRYTEZIMI I PRONES PUBLIKE</t>
  </si>
  <si>
    <t>PRONA PUB.PER TREG.TE HAPUR</t>
  </si>
  <si>
    <t>QIRAJA VENDOSJA OBJEKT TREGTAR</t>
  </si>
  <si>
    <t>QIRAJA NGA OBJEKTET PUBLIKE</t>
  </si>
  <si>
    <t>PARTICIPIM - ARSIMI I MESEM</t>
  </si>
  <si>
    <t>PARTICIPIM - QERDHJA</t>
  </si>
  <si>
    <t>PARTICIPIM - SHENDETSIA</t>
  </si>
  <si>
    <t>TAX PER MATJEN TOKES NE TEREN</t>
  </si>
  <si>
    <t>GJITHESEJT:</t>
  </si>
  <si>
    <t>Kodi ekonomik</t>
  </si>
  <si>
    <t xml:space="preserve"> Ndryshimi </t>
  </si>
  <si>
    <t>PAGAT NETO PERMES LISTAVE</t>
  </si>
  <si>
    <t>PUNT. ME KONT.(JO NË LISTË TË PAGAVE)</t>
  </si>
  <si>
    <t>PAGESA PËR VENDIME GJYQËSORE</t>
  </si>
  <si>
    <t>TOTALI:     11</t>
  </si>
  <si>
    <t>RROGAT DHE PAGAT</t>
  </si>
  <si>
    <t>SHPEN.UDHTIMIT BRENDA</t>
  </si>
  <si>
    <t>SHPENZ. PËR INTERNET</t>
  </si>
  <si>
    <t>SHPENZ.E TELEFONIT-VALA 900</t>
  </si>
  <si>
    <t>SHPENZIMET POSTARE</t>
  </si>
  <si>
    <t>SHËRBIME SHTYPJE - JO MARKETING</t>
  </si>
  <si>
    <t>SHERB.KONTRAKTUESE TJERA</t>
  </si>
  <si>
    <t>SHERBIME TEKNIKE</t>
  </si>
  <si>
    <t>SHPENZIMET PER ANETARESIM</t>
  </si>
  <si>
    <t>SHERBIMET E VARRIMIT</t>
  </si>
  <si>
    <t>MOBILJE (ME PAK SE 1000 Euro)</t>
  </si>
  <si>
    <t>PAISJE TJERA&lt;1000 EURO</t>
  </si>
  <si>
    <t>FURNIZIME PER ZYRE</t>
  </si>
  <si>
    <t>FURNIZIM USHQIM&amp;PIJE(JO DREKA)</t>
  </si>
  <si>
    <t>FURNIZIME MJEKSORE</t>
  </si>
  <si>
    <t>FURNIZIM PASTRIMI</t>
  </si>
  <si>
    <t>NAFT PER NGROHJE QENDRORE</t>
  </si>
  <si>
    <t>DRU</t>
  </si>
  <si>
    <t>DERIVATE PER GJENERATOR</t>
  </si>
  <si>
    <t>KARBURANTE PER VETURA</t>
  </si>
  <si>
    <t>REGJ.SIGURIMI I AUTOMJETEVE</t>
  </si>
  <si>
    <t>MIRM.RIPARIMI I AUTOMJETEVE</t>
  </si>
  <si>
    <t>MIRMBAJTJA E NDERTESAVE</t>
  </si>
  <si>
    <t>MIRMBAJTJA E SHKOLLAVE</t>
  </si>
  <si>
    <t>MIRËMBAJTJA OBJEKTEVE SHËNDETËSORE</t>
  </si>
  <si>
    <t>MIRMBAJTJA ERRUGEVE LOKALE</t>
  </si>
  <si>
    <t>MIRMB.TEKNO.INFORMATIVE</t>
  </si>
  <si>
    <t>MIRMB.PAISJEVE DHE MOBILEVE</t>
  </si>
  <si>
    <t>REKLAMAT DHE KONKURSET</t>
  </si>
  <si>
    <t>SHPENZIMET  PËR INFORMIM  PUBLIK</t>
  </si>
  <si>
    <t>SHPENZIME-VENDIMET E GJYKATAVE</t>
  </si>
  <si>
    <t>TOTALI:   13</t>
  </si>
  <si>
    <t>MALLRA DHE SHERBIME</t>
  </si>
  <si>
    <t>RRYMA</t>
  </si>
  <si>
    <t>UJI</t>
  </si>
  <si>
    <t>MBETURINAT</t>
  </si>
  <si>
    <t>SHPENZIMET TELEFONIKE</t>
  </si>
  <si>
    <t>TOTALI:   14</t>
  </si>
  <si>
    <t>SHPENZIMET KOMUNALE</t>
  </si>
  <si>
    <t>SUB.PER ENTITETET JOPUBLIKE</t>
  </si>
  <si>
    <t>TOTALI:    20</t>
  </si>
  <si>
    <t>SUBVENCIONET DHE TRANSFERET</t>
  </si>
  <si>
    <t>NDËRTESAT ADMINISTRATËS AFARISTE</t>
  </si>
  <si>
    <t xml:space="preserve"> OBJEKTET ARSIMORE</t>
  </si>
  <si>
    <t>NDERTIMI I RRUGEVE LOKALE</t>
  </si>
  <si>
    <t>KANALIZIMI</t>
  </si>
  <si>
    <t>TOTALI:     30</t>
  </si>
  <si>
    <t>PASURIT JO FINANCIARE</t>
  </si>
  <si>
    <t>TOTALI I PERGJITHSHEM:11,13,14,20,30</t>
  </si>
  <si>
    <t>Buxheti sipas SIMFK për vitin 2023</t>
  </si>
  <si>
    <t>% në total</t>
  </si>
  <si>
    <t>TAKSË REGJISTRIMI I AUTOMJETEVE</t>
  </si>
  <si>
    <t>TAKSË PËR LEJE NDËRTIMI</t>
  </si>
  <si>
    <t>ÇERTIFIKATAT E LINDJES</t>
  </si>
  <si>
    <t>ÇERTIFIKATAT E KURORIZIMIT</t>
  </si>
  <si>
    <t>ÇERTIFIKATAT E VDEKJES</t>
  </si>
  <si>
    <t>ÇERTIFIKATA TJERA</t>
  </si>
  <si>
    <t>TAKSË VERIF. DOK.TË NDRYSHME</t>
  </si>
  <si>
    <t>TAKSA ADMINISTRATIVE</t>
  </si>
  <si>
    <t>ÇERTIFIKATAT MJEKSORE</t>
  </si>
  <si>
    <t>TAKSË PË LEGALIZIM</t>
  </si>
  <si>
    <t>TAKSË PËR USHTRIM TE VEPRIMTARISË</t>
  </si>
  <si>
    <t>TAKSË PËR FLETË POSEDUESE</t>
  </si>
  <si>
    <t>PARTICIPIM NGA GJEODEZIA</t>
  </si>
  <si>
    <t>SHËRBIME TË NDRYSHME SHËNDETSORE</t>
  </si>
  <si>
    <t>FURNIZIME ME VESHMBATHJE</t>
  </si>
  <si>
    <t>AVANC PËR UDHËTIME ZYRTARE</t>
  </si>
  <si>
    <t>SIGURIMI I NDERTESAVE TJERA</t>
  </si>
  <si>
    <t>31_Granti I donatorëve të brendshëm</t>
  </si>
  <si>
    <t>32_Granti I donatorëve të jashtme</t>
  </si>
  <si>
    <t>46_ Save The Children</t>
  </si>
  <si>
    <t>61_ Granti I jashtëm (Performancës)</t>
  </si>
  <si>
    <t>Buxheti sipas SIMFK për vitin 2024</t>
  </si>
  <si>
    <t>Të hyrat vetanake 2024</t>
  </si>
  <si>
    <t>2024/2023</t>
  </si>
  <si>
    <t>Krahasimi në %</t>
  </si>
  <si>
    <t>Krahasimi 2024 me 2023 në %</t>
  </si>
  <si>
    <t xml:space="preserve"> Buxheti në  SIMFK 2024</t>
  </si>
  <si>
    <t>Shpenzimet 2024 sipas kategorive ekonomike Janar-Mars 2024</t>
  </si>
  <si>
    <t xml:space="preserve"> SHËRBIMET E VEÇANTA - KONSULENTË DHE KONTRAKTORË INDIVIDUAL</t>
  </si>
  <si>
    <t>SIGURIMI FIZIK I OBJEKTEVE PUBLIKE</t>
  </si>
  <si>
    <t>KOMPJUTERËT</t>
  </si>
  <si>
    <t>FURNIZIMI ME DOKUMENTE BLLANKO</t>
  </si>
  <si>
    <t>KONTROLLIMI TEKNIK I AUTOMJETEVE</t>
  </si>
  <si>
    <t>MIRËMBAJTJA E NDËRTESAVE ADMINISTRATIVE DHE AFARISTE</t>
  </si>
  <si>
    <t>QIRAJA PER TOKE</t>
  </si>
  <si>
    <t>MIRËMBAJTJA RUTINOREMIRËMBAJTJA RUTINORE</t>
  </si>
  <si>
    <t>KOMPENSIMI I PËRFAQËSIMIT BRENDA VENDIT</t>
  </si>
  <si>
    <t>TRANSFERET PËR PËRFITUES INDIVIDUAL TJERË</t>
  </si>
  <si>
    <t>TROTUARET</t>
  </si>
  <si>
    <t>RRJETET E UJESJELLESIT</t>
  </si>
  <si>
    <t>SHTRETËRIT E LUMENJVE</t>
  </si>
  <si>
    <t>TATIMI NË TË ARDHURAT PERSONALE</t>
  </si>
  <si>
    <t>KONTRIBUTI PENSIONAL - PUNËTORI</t>
  </si>
  <si>
    <t>SINDIKATAT</t>
  </si>
  <si>
    <t>PËRVOJA E PUNËS</t>
  </si>
  <si>
    <t>KONTRIBUTI PENSIONAL - PUNËDHËNËSI</t>
  </si>
  <si>
    <t>SHTESAT TRANZITORE</t>
  </si>
  <si>
    <t>Ndryshimi 2024/2023 në  %</t>
  </si>
  <si>
    <t>Krahasimi i shpenz. 2024 me 2023 në %</t>
  </si>
  <si>
    <t>ODAT PROFESIONALE</t>
  </si>
  <si>
    <t>SHTESA E VEÇANTË PËR TË ZGJEDHURIT</t>
  </si>
  <si>
    <t>SHTESA PËR VËLLIMIN E PUNËS</t>
  </si>
  <si>
    <t>KUJDESTARIA, PUNA GJATË NATËS &amp; PUNA JASHTË ORARIT TË PUNËS</t>
  </si>
  <si>
    <t>GJOBAT NGA TRAFIKU</t>
  </si>
  <si>
    <t>DËNIMET NGA GJYKATA</t>
  </si>
  <si>
    <t>Te hyrat në periudhën janar-qershor 2023</t>
  </si>
  <si>
    <t>Te hyrat në periudhën janar-qershor 2024</t>
  </si>
  <si>
    <t>Buxheti i shpenzuar janar-qershor 2024</t>
  </si>
  <si>
    <t>% në total e shpenzimeve janar-qershor 2024</t>
  </si>
  <si>
    <t>Buxheti i shpenzuar janar-qershor 2023</t>
  </si>
  <si>
    <t>Shpenzimet janar-qershor 2024</t>
  </si>
  <si>
    <t>% në total e shpenz. janar-qershor 2024</t>
  </si>
  <si>
    <t>Shpenzimet janar-qershor 2023</t>
  </si>
  <si>
    <t>5. Shpenzimet buxhetore për periudhën janar-qershor 2024, raportit të shpenzimeve analitike sipas kodeve buxhetore në SIMFK</t>
  </si>
  <si>
    <t xml:space="preserve"> Shpenzimet  janar-qershor /2024</t>
  </si>
  <si>
    <t xml:space="preserve"> Shpenzimet janar-qershor /2023</t>
  </si>
  <si>
    <t>SHPEN.UDHTIMIT JASHT VENDIT- meditjet</t>
  </si>
  <si>
    <t>QYMYUR</t>
  </si>
  <si>
    <t>AVANC PËR PARA TE IMËT(PETTY CASH)</t>
  </si>
  <si>
    <t>SUB. PER ENTITETE PUBLIKE</t>
  </si>
  <si>
    <t>MIREMBAJTJA INVESTIVE</t>
  </si>
  <si>
    <t>FURNIZIMI ME RRYMË GJENRATOR TRAFNS</t>
  </si>
  <si>
    <t>PARQET NACIONALE</t>
  </si>
  <si>
    <t>SHTESA PËR NËPUNËSEN/IN E SISTEMIT SHËNDETËSOR</t>
  </si>
  <si>
    <t>TRANSPORTI PËR UDHËTIME ZYRTARE JASHTË VENDIT</t>
  </si>
  <si>
    <t>AKOMODIMI PËR UDHËTIMET ZYRTARE JASHTË VENDIT</t>
  </si>
  <si>
    <t>SHPENZIMET E TJERA PËR UDHËTIMET ZYRTARE JASHTË VENDIT</t>
  </si>
  <si>
    <t>PAJISJET E TJERA TË TEKNOL.INFORMATIVE DHE TË KOMUNIKIMIT</t>
  </si>
  <si>
    <t>PAJISJET SPORTIVE</t>
  </si>
  <si>
    <t>MIRMBAJTJA E AUTORRUGËVE</t>
  </si>
  <si>
    <t>NDËRTESAT E BANIMIT</t>
  </si>
  <si>
    <t xml:space="preserve"> SISTEMET E UJITJES</t>
  </si>
  <si>
    <t>PAGESAT SIPAS VENDIMEVE GJYQËSORE</t>
  </si>
  <si>
    <t>Tab. 4 Shpenzimet buxhetore janar-qershor 2024 sipas kategorive ekonomike</t>
  </si>
  <si>
    <t>Gjashtëmujori</t>
  </si>
  <si>
    <t xml:space="preserve"> Gjashtëmujori </t>
  </si>
  <si>
    <t>Buxheti i shpenzuar Janar-Qershor 2024</t>
  </si>
  <si>
    <t>Buxheti i shpenzuar Janar- Qershor 2023</t>
  </si>
  <si>
    <t>2. Të hyrat buxhetore të komunës së Klinës për vitin 2024 duke përfshirë edhe të hyrat nga donatorët sipas burimit të financimit</t>
  </si>
  <si>
    <t>Tabela: Buxheti janar-qershor 2024 sipas burimit të financimit</t>
  </si>
  <si>
    <t>3. Të hyrat vetanake (sipas llojeve) të realizuara për periudhën janar-qershor 2024 dhe krahasimi me periudhën e njëjtë të vitit paraprak</t>
  </si>
  <si>
    <t>Tab.3. Të hyrat vetanake (sipas llojeve) të realizuara për periudhën janar-qershor 2024 dhe krahasimi me periudhën e njëjtë të vitit paraprak</t>
  </si>
  <si>
    <t>Grafiku 3. Të hyrat vetanake sipas viteve</t>
  </si>
  <si>
    <t>Grafiku 2. Buxheti në SIMFK sipas burimit</t>
  </si>
  <si>
    <t>4. Shpenzimet buxhetor për periudhën janar-qershor 2024 dhe krahasimi me vitin paraprak</t>
  </si>
  <si>
    <t>Tab.4. Shpenzimet buxhetore janar-qershor 2024 krahasuar me periudhën e njëjtë të vitit të kaluar</t>
  </si>
  <si>
    <t>Grafiku 4. Shpenzimet buxhetore Janar-Qershor 2023 krahasuar me periudhën enjëtë të vitit të kaluar</t>
  </si>
  <si>
    <t>Grafiku. 4.1. Shpenzimet buxhetore janar-qershor 2023 sipas kategorive ekonomike</t>
  </si>
  <si>
    <t>4.1. Shpenzimet e buxhetit në periudhën janar-qershor 2024 sipas kategorive ekonomike</t>
  </si>
  <si>
    <t>1 - KA NDIKUAR MOS PLOTESIMI I VENDEVE TE PENSIONISTEVE</t>
  </si>
  <si>
    <t>2 - NE VITIN 2024 ESHTE RRITUR VLERA E KOFICIENTIT: NGA 105 EURO NE 110 EURO</t>
  </si>
  <si>
    <t>3 - NE VITIN 2024 ESHTE RRITUR VLERA E KOFICIENTIT: NGA 105 EURO NE 110 EURO</t>
  </si>
  <si>
    <t xml:space="preserve"> 7 - NE VITIN 2024 ESHTE RRITUR VLERA E KOFICIENTIT: NGA 105 EURO NE 110 EURO</t>
  </si>
  <si>
    <t>8 - ESHTE MBYLL KY KOD</t>
  </si>
  <si>
    <t>6 - KOD I RI NE VITIN 2024</t>
  </si>
  <si>
    <t>9 - KOD I RI NE VITIN 2024</t>
  </si>
  <si>
    <t>10 - KOD I RI NE VITIN 2024</t>
  </si>
  <si>
    <t>11 - KOD I RI NE VITIN 2024</t>
  </si>
  <si>
    <t>12 - KOD I RI NE VITIN 2024</t>
  </si>
  <si>
    <t>13 - KOD I RI NE VITIN 2024</t>
  </si>
  <si>
    <t>14 - KOD I RI NE VITIN 2024</t>
  </si>
  <si>
    <t>15 - ME REKOMANDIM TE THESARIT KETO SHPENZIME NE VITIN 2024 KANE KALUAR NE KODIN 13460</t>
  </si>
  <si>
    <t xml:space="preserve">16 - VIZITA ZYRTARE JASHTE VENDIT </t>
  </si>
  <si>
    <t xml:space="preserve">17 - VIZITA ZYRTARE JASHTE VENDIT </t>
  </si>
  <si>
    <t xml:space="preserve">18 - VIZITA ZYRTARE JASHTE VENDIT </t>
  </si>
  <si>
    <t xml:space="preserve">19 - VIZITA ZYRTARE JASHTE VENDIT </t>
  </si>
  <si>
    <t>23 - FATURA E MUAJIT QERSHOR KA MBETUR OBLIGIM NE MUAJIN KORRIK</t>
  </si>
  <si>
    <t>24 - ME REKOMANDIM TE THESARIT KETO SHPENZIME NE VITIN 2024 KETO SHERBIME JANE REGJISTRUAR NE KETE KOD- KOD I RI ( NE VITET TJERA KETO SHPENZIME JANE REGJISTRUAR NE KODIN 13460)</t>
  </si>
  <si>
    <t>25. KA PASUR NEVOJA ME TE MEDHA TE PUNES PER PRINTIME DHE FOTOKOPJE</t>
  </si>
  <si>
    <t>26. ESHTE ZVOGELUAR SI REZULTAT I KODEVE TE REJA ME ADEKUATE PER SHERBIME TE NDRYSHME</t>
  </si>
  <si>
    <t>27. ESHTE RRITUR SI REZULTAT I KATALOGUT TE RI KONTABEL- SHUME SHPENZIME QE ME HERET JANE REGJISTRUAR NE KODIN 13460 TANI REGJISTROHEN EDHE NE KETE KOD</t>
  </si>
  <si>
    <t>28 -  KOD I RI</t>
  </si>
  <si>
    <t xml:space="preserve">29 - KETU HYN PAGESA PER ASOCIACIONIN E KOMUNAVE, ESHTE ME E VOGEL SEPSE NE VITIN 2023 KEMI PAGUAR EDHE OBLIGIMET E VITIT 2022 </t>
  </si>
  <si>
    <t>30 - NE VITIN 2024 ESHTE MBYLLUR KY KOD, SHPENZIMET E KURORAVE DHE BUQETAVE PER VARRIME KANE KALUAR NE KODIN 13610 (PERFAQESIM ZYRTAR)</t>
  </si>
  <si>
    <t>31 - NE KETE SHPENZIM HYNE FURNIZIM ME INVENTAR, PJESA ME E MADHE NE SHKOLLA, SHUMA 54,500.00 EURO PJESA TJETER NE DREJTORINE  E KULTURES DHE NE SHENDETESI</t>
  </si>
  <si>
    <t xml:space="preserve">32 -  ESHTE BERE NDERRIMI I KOMPJUTEREVE TE VJETERUAR TEK TE CILET KOMPJETER NUK KA QENE E MUNDUR TE INSTALOHET WINDOSI I RI </t>
  </si>
  <si>
    <t>34 -  SHPENZIMI ESHTE ME I VOGEL NGASE NE VITIN 2024 PER FURNIZIMET ME MATERIAL SPORTIV ESHTE KRIJUAR KOD I RI</t>
  </si>
  <si>
    <t>35- KOD I RI, PER SHPENZIMET ME MATERIAL SPORTIV PER SHKOLLA DHE SPORT</t>
  </si>
  <si>
    <t>33 - JANE SHPENZIME PER FURNIZIM ME KAMERA, KRYESISHT NE SHKOLLA</t>
  </si>
  <si>
    <t>37 - KOD I RI, KETU HYJNE FURNIZIM ME CERTIFIKATA DHE DOKUMENTE TJERA ZYRTARE</t>
  </si>
  <si>
    <t xml:space="preserve">38 - SHPENZIMI ESHTE ME I VOGEL NGASE PER PERIUDHEN E NJEJTE TE VITIT 2023 ESHTE BERE FURNIZIMI ME KOROSANT NE SHKOLLA </t>
  </si>
  <si>
    <t>39 - JANE RRITUR NEVOJAT, KRYESISHT PER SHERBIMIN PALIATIV</t>
  </si>
  <si>
    <t>40 - KETE SHPENZIM E KA RRITUR KONTRATA FURNIZIM ME PAKO HIGJENIKE NE KUADER TE QPS DHE PJESA ME E MADHE KRIJOHET NGA SHKOLLAT</t>
  </si>
  <si>
    <t xml:space="preserve">41- NE KETE VIT NUK KEMI INICUAR PROCEDURE PER UNIFORMA APO VESHMBATHJE TJERA </t>
  </si>
  <si>
    <t>43 - NE VITIN 2024 NUK JEMI FURNIZUAR ME THENGJILL</t>
  </si>
  <si>
    <t xml:space="preserve">44 - ESHTE ZVOGELUAR SI REZULTAT I KALIMIT TE NXEMJEVE QENDRORE ME ENERGJIS ELEKTRIKE NE DISA INSITUCIONE </t>
  </si>
  <si>
    <t>45 - ESHTE MBYLLUR KY KOD,  NE VITIN 2024 SHPENZIMET E DERIVATEVE PER GJENERATOR KANE KALUAR NE SHPENZIMET ME KARBURANTE</t>
  </si>
  <si>
    <t>46 - ESHTE RRITUR SI REZULTAT I MBYLLJES SE KODIT FURNIZIM ME DERIVATE PER GJENERATOR</t>
  </si>
  <si>
    <t>51 - KY SHPENZIM NE VITIN 2024  KA KALUAR NE KODIN 13475</t>
  </si>
  <si>
    <t>53 - JANE BARTUR BORGJET E VITIT 2023, KRYESISHT SERVISIMI I AUTOMJETEVE TE SHENDETESISE, SHUMA RRETH 14000 EURO</t>
  </si>
  <si>
    <t>54 - ME REKOMANTIMIN E THESARIT KY SHPENZIM NE VITIN 2024 ESHTE REGJISTRUAR NE KODIN 14022</t>
  </si>
  <si>
    <t>55 - KOD I RI, KETY HYNE PASTRIMI I OBJEKTEVE TE INSTIUCIONEVE PUBLIKE (KOMUNES, QPS ETJ)</t>
  </si>
  <si>
    <t>56 - ESHTE RRITUR SI REZULTAT I LYERJEVE NE SHKOLLA DHE PAGESA E PASTRIMIT NE DISA SHKOLLA ME KOMPANI PASTRIMI</t>
  </si>
  <si>
    <t>57 - ME REKOMANDIMIN E THESARIT SHPENZIMET E PASTRIMIT TE OBJKETEVE TE SHENDETESISE  KANE KALUAR NE KETE KOD</t>
  </si>
  <si>
    <t>59 - KOD I RI, NE KETE KOD HYJNE TE GJITHA SHPENZIMET E PASTRIMIT TE RRUGEVE, MIREMBAJTJA E NDRIQIMIT PUBLIK, PASTRIMI I HAPESIRAVE TE QYTETIT ETJ.</t>
  </si>
  <si>
    <t>58 - KOD I RI, NE KETE KOD HYJNE MIREMBAJTJA E AUTORRUGEVE JASHTE QYTETIT</t>
  </si>
  <si>
    <t>61- SHPENZIMI ESHTE ZVOGELUAR SI REZULTAT NDERITIMIT TE NXEMJEVE QENDRORE TE REJA</t>
  </si>
  <si>
    <t>62 - NE KETE KOD HYNE KRASITJA E DRUNJEVE</t>
  </si>
  <si>
    <t>****</t>
  </si>
  <si>
    <t>66 -  NE KETE KOD HYJNE DREKAT ZYRTARE</t>
  </si>
  <si>
    <t>68 - SI REZULTAT  I NDERTIMIT TE NXEMJEVE QENRORE DHE ZGJERIMIT TE RRJETIT TE NDRIQIMIT PUBLIK</t>
  </si>
  <si>
    <t>69 - ESHTE ME E VOGEL PER ARSYE SE NE VITIN 2023 KEMI PASUR BARTJE E BORGJIT NGA VITI 2022</t>
  </si>
  <si>
    <t xml:space="preserve"> 70 - ESHTE ME E VOGEL PER ARSYE SE NE VITIN 2023 KEMI PASUR BARTJE E BORGJIT NGA VITI 2022</t>
  </si>
  <si>
    <t>72 -  KETU HYN SUBVENCIONIMI I SINDIKATAVE</t>
  </si>
  <si>
    <t>73 - ESHTE ME E VOGEL SI REZULTAT I NDRYSHIMIT TE KODIT EKONOMIK KONTABEL, NE VITIN 2024  NE KETE KOD HYJNE VETEM PAGESAT QE I BEHEN OJQ-VE.</t>
  </si>
  <si>
    <t>74 - KOD I RI, NE KETE KOD HYJNE TE GJITHA PAGESAT E SUBVENCIONIMEVE TE BUJQEVE, BURSAT E NXENESVE, SHPERBLIMET E FESTIVALIT, SUBVENCIONIMI PER LINDJE, VARRIME, ETJ.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</si>
</sst>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</numFmts>
  <fonts count="27" x14ac:knownFonts="1">
    <font>
      <sz val="11"/>
      <color theme="1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9"/>
      <color rgb="FF000000"/>
      <name val="Times New Roman"/>
      <family val="1"/>
    </font>
    <font>
      <sz val="10"/>
      <color rgb="FF000000"/>
      <name val="Times New Roman"/>
      <family val="1"/>
    </font>
    <font>
      <b/>
      <sz val="9"/>
      <color indexed="8"/>
      <name val="Arial"/>
      <family val="2"/>
    </font>
    <font>
      <sz val="8"/>
      <color rgb="FF000000"/>
      <name val="Calibri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</font>
    <font>
      <sz val="9"/>
      <color indexed="8"/>
      <name val="Calibri"/>
      <family val="2"/>
      <scheme val="minor"/>
    </font>
    <font>
      <sz val="9"/>
      <color rgb="FF000000"/>
      <name val="Calibri"/>
      <family val="2"/>
    </font>
    <font>
      <b/>
      <sz val="9"/>
      <color theme="1"/>
      <name val="Calibri"/>
      <family val="2"/>
      <scheme val="minor"/>
    </font>
    <font>
      <sz val="10"/>
      <color indexed="8"/>
      <name val="Times New Roman"/>
      <family val="1"/>
    </font>
    <font>
      <sz val="9"/>
      <color theme="1"/>
      <name val="Times New Roman"/>
      <family val="1"/>
    </font>
    <font>
      <sz val="9"/>
      <color indexed="8"/>
      <name val="Times New Roman"/>
      <family val="1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8"/>
      <color theme="1"/>
      <name val="Times New Roman"/>
      <family val="1"/>
    </font>
    <font>
      <sz val="8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74">
    <xf numFmtId="0" fontId="0" fillId="0" borderId="0" xfId="0"/>
    <xf numFmtId="4" fontId="0" fillId="0" borderId="0" xfId="0" applyNumberFormat="1"/>
    <xf numFmtId="2" fontId="0" fillId="0" borderId="0" xfId="0" applyNumberFormat="1"/>
    <xf numFmtId="0" fontId="6" fillId="0" borderId="1" xfId="0" applyFont="1" applyBorder="1" applyAlignment="1">
      <alignment horizontal="center" wrapText="1"/>
    </xf>
    <xf numFmtId="4" fontId="8" fillId="0" borderId="1" xfId="0" applyNumberFormat="1" applyFont="1" applyBorder="1" applyAlignment="1">
      <alignment horizontal="right" wrapText="1"/>
    </xf>
    <xf numFmtId="0" fontId="8" fillId="0" borderId="1" xfId="0" applyFont="1" applyBorder="1" applyAlignment="1">
      <alignment horizontal="center" wrapText="1"/>
    </xf>
    <xf numFmtId="4" fontId="6" fillId="0" borderId="1" xfId="0" applyNumberFormat="1" applyFont="1" applyBorder="1" applyAlignment="1">
      <alignment horizontal="right" wrapText="1"/>
    </xf>
    <xf numFmtId="0" fontId="6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justify" wrapText="1"/>
    </xf>
    <xf numFmtId="0" fontId="8" fillId="0" borderId="1" xfId="0" applyFont="1" applyBorder="1" applyAlignment="1">
      <alignment horizontal="right" wrapText="1"/>
    </xf>
    <xf numFmtId="0" fontId="8" fillId="0" borderId="1" xfId="0" applyFont="1" applyBorder="1" applyAlignment="1">
      <alignment wrapText="1"/>
    </xf>
    <xf numFmtId="4" fontId="9" fillId="2" borderId="1" xfId="0" applyNumberFormat="1" applyFont="1" applyFill="1" applyBorder="1" applyAlignment="1" applyProtection="1">
      <alignment vertical="center" wrapText="1"/>
    </xf>
    <xf numFmtId="0" fontId="6" fillId="0" borderId="1" xfId="0" applyFont="1" applyBorder="1" applyAlignment="1">
      <alignment wrapText="1"/>
    </xf>
    <xf numFmtId="0" fontId="5" fillId="0" borderId="0" xfId="0" applyFont="1"/>
    <xf numFmtId="43" fontId="5" fillId="0" borderId="0" xfId="1" applyFont="1"/>
    <xf numFmtId="0" fontId="0" fillId="0" borderId="0" xfId="0" applyBorder="1"/>
    <xf numFmtId="0" fontId="0" fillId="0" borderId="0" xfId="0" applyBorder="1" applyAlignment="1">
      <alignment wrapText="1"/>
    </xf>
    <xf numFmtId="4" fontId="10" fillId="0" borderId="0" xfId="0" applyNumberFormat="1" applyFont="1" applyBorder="1" applyAlignment="1">
      <alignment horizontal="center"/>
    </xf>
    <xf numFmtId="0" fontId="0" fillId="0" borderId="0" xfId="0" applyBorder="1" applyAlignment="1">
      <alignment wrapText="1"/>
    </xf>
    <xf numFmtId="2" fontId="8" fillId="0" borderId="1" xfId="0" applyNumberFormat="1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vertical="top" wrapText="1"/>
    </xf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4" fontId="1" fillId="0" borderId="0" xfId="0" applyNumberFormat="1" applyFont="1" applyBorder="1" applyAlignment="1">
      <alignment horizontal="right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Border="1" applyAlignment="1">
      <alignment horizontal="right" wrapText="1"/>
    </xf>
    <xf numFmtId="0" fontId="3" fillId="0" borderId="0" xfId="0" applyFont="1" applyBorder="1" applyAlignment="1">
      <alignment vertical="top" wrapText="1"/>
    </xf>
    <xf numFmtId="0" fontId="15" fillId="0" borderId="0" xfId="0" applyFont="1"/>
    <xf numFmtId="0" fontId="16" fillId="3" borderId="1" xfId="0" applyFont="1" applyFill="1" applyBorder="1" applyAlignment="1">
      <alignment horizontal="center"/>
    </xf>
    <xf numFmtId="4" fontId="18" fillId="0" borderId="1" xfId="0" applyNumberFormat="1" applyFont="1" applyBorder="1" applyAlignment="1">
      <alignment horizontal="right"/>
    </xf>
    <xf numFmtId="0" fontId="15" fillId="0" borderId="1" xfId="0" applyFont="1" applyBorder="1" applyAlignment="1">
      <alignment horizontal="center"/>
    </xf>
    <xf numFmtId="0" fontId="17" fillId="0" borderId="1" xfId="0" applyFont="1" applyBorder="1"/>
    <xf numFmtId="43" fontId="15" fillId="0" borderId="1" xfId="1" applyFont="1" applyFill="1" applyBorder="1"/>
    <xf numFmtId="0" fontId="15" fillId="0" borderId="1" xfId="0" applyFont="1" applyBorder="1"/>
    <xf numFmtId="0" fontId="19" fillId="0" borderId="1" xfId="0" applyFont="1" applyBorder="1" applyAlignment="1">
      <alignment horizontal="center"/>
    </xf>
    <xf numFmtId="4" fontId="10" fillId="0" borderId="1" xfId="0" applyNumberFormat="1" applyFont="1" applyBorder="1" applyAlignment="1">
      <alignment horizontal="left" wrapText="1"/>
    </xf>
    <xf numFmtId="2" fontId="18" fillId="0" borderId="1" xfId="0" applyNumberFormat="1" applyFont="1" applyBorder="1" applyAlignment="1">
      <alignment horizontal="center"/>
    </xf>
    <xf numFmtId="43" fontId="15" fillId="0" borderId="1" xfId="0" applyNumberFormat="1" applyFont="1" applyBorder="1"/>
    <xf numFmtId="0" fontId="6" fillId="0" borderId="2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wrapText="1"/>
    </xf>
    <xf numFmtId="43" fontId="8" fillId="0" borderId="1" xfId="1" applyFont="1" applyFill="1" applyBorder="1" applyAlignment="1">
      <alignment horizontal="right" wrapText="1"/>
    </xf>
    <xf numFmtId="43" fontId="8" fillId="0" borderId="1" xfId="1" applyFont="1" applyFill="1" applyBorder="1" applyAlignment="1">
      <alignment horizontal="center" wrapText="1"/>
    </xf>
    <xf numFmtId="43" fontId="20" fillId="0" borderId="1" xfId="1" applyFont="1" applyFill="1" applyBorder="1" applyAlignment="1" applyProtection="1">
      <alignment horizontal="right" vertical="center" wrapText="1"/>
    </xf>
    <xf numFmtId="43" fontId="8" fillId="0" borderId="1" xfId="1" quotePrefix="1" applyFont="1" applyFill="1" applyBorder="1" applyAlignment="1">
      <alignment horizontal="right" wrapText="1"/>
    </xf>
    <xf numFmtId="0" fontId="6" fillId="0" borderId="1" xfId="0" applyFont="1" applyFill="1" applyBorder="1" applyAlignment="1">
      <alignment wrapText="1"/>
    </xf>
    <xf numFmtId="43" fontId="12" fillId="0" borderId="1" xfId="1" applyFont="1" applyFill="1" applyBorder="1" applyAlignment="1">
      <alignment wrapText="1"/>
    </xf>
    <xf numFmtId="43" fontId="6" fillId="0" borderId="1" xfId="1" applyFont="1" applyFill="1" applyBorder="1" applyAlignment="1">
      <alignment wrapText="1"/>
    </xf>
    <xf numFmtId="2" fontId="11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wrapText="1"/>
    </xf>
    <xf numFmtId="4" fontId="20" fillId="2" borderId="1" xfId="0" applyNumberFormat="1" applyFont="1" applyFill="1" applyBorder="1" applyAlignment="1" applyProtection="1">
      <alignment vertical="center" wrapText="1"/>
    </xf>
    <xf numFmtId="0" fontId="14" fillId="0" borderId="0" xfId="0" applyFont="1" applyBorder="1" applyAlignment="1"/>
    <xf numFmtId="3" fontId="11" fillId="0" borderId="1" xfId="0" applyNumberFormat="1" applyFont="1" applyBorder="1"/>
    <xf numFmtId="2" fontId="6" fillId="0" borderId="1" xfId="0" applyNumberFormat="1" applyFont="1" applyBorder="1" applyAlignment="1">
      <alignment horizontal="center" wrapText="1"/>
    </xf>
    <xf numFmtId="4" fontId="12" fillId="0" borderId="1" xfId="0" applyNumberFormat="1" applyFont="1" applyBorder="1" applyAlignment="1">
      <alignment horizontal="right" wrapText="1"/>
    </xf>
    <xf numFmtId="0" fontId="7" fillId="5" borderId="2" xfId="0" applyFont="1" applyFill="1" applyBorder="1" applyAlignment="1"/>
    <xf numFmtId="0" fontId="7" fillId="0" borderId="2" xfId="0" applyFont="1" applyBorder="1" applyAlignment="1"/>
    <xf numFmtId="0" fontId="7" fillId="0" borderId="1" xfId="0" applyFont="1" applyBorder="1" applyAlignment="1">
      <alignment horizontal="right"/>
    </xf>
    <xf numFmtId="0" fontId="7" fillId="0" borderId="3" xfId="0" applyFont="1" applyBorder="1" applyAlignment="1"/>
    <xf numFmtId="43" fontId="21" fillId="0" borderId="1" xfId="1" applyFont="1" applyBorder="1" applyAlignment="1"/>
    <xf numFmtId="43" fontId="21" fillId="0" borderId="1" xfId="1" applyFont="1" applyFill="1" applyBorder="1" applyAlignment="1"/>
    <xf numFmtId="0" fontId="7" fillId="6" borderId="2" xfId="0" applyFont="1" applyFill="1" applyBorder="1" applyAlignment="1"/>
    <xf numFmtId="43" fontId="21" fillId="6" borderId="1" xfId="1" applyFont="1" applyFill="1" applyBorder="1" applyAlignment="1"/>
    <xf numFmtId="0" fontId="7" fillId="6" borderId="3" xfId="0" applyFont="1" applyFill="1" applyBorder="1" applyAlignment="1"/>
    <xf numFmtId="43" fontId="7" fillId="6" borderId="1" xfId="1" applyFont="1" applyFill="1" applyBorder="1" applyAlignment="1">
      <alignment horizontal="right"/>
    </xf>
    <xf numFmtId="0" fontId="7" fillId="0" borderId="1" xfId="0" applyFont="1" applyBorder="1"/>
    <xf numFmtId="43" fontId="21" fillId="0" borderId="1" xfId="1" applyFont="1" applyBorder="1"/>
    <xf numFmtId="43" fontId="21" fillId="0" borderId="1" xfId="1" applyFont="1" applyBorder="1" applyAlignment="1">
      <alignment horizontal="right"/>
    </xf>
    <xf numFmtId="0" fontId="7" fillId="4" borderId="2" xfId="0" applyFont="1" applyFill="1" applyBorder="1" applyAlignment="1"/>
    <xf numFmtId="43" fontId="21" fillId="4" borderId="1" xfId="1" applyFont="1" applyFill="1" applyBorder="1" applyAlignment="1"/>
    <xf numFmtId="0" fontId="7" fillId="4" borderId="3" xfId="0" applyFont="1" applyFill="1" applyBorder="1" applyAlignment="1"/>
    <xf numFmtId="0" fontId="7" fillId="7" borderId="7" xfId="0" applyFont="1" applyFill="1" applyBorder="1" applyAlignment="1"/>
    <xf numFmtId="0" fontId="7" fillId="7" borderId="5" xfId="0" applyFont="1" applyFill="1" applyBorder="1" applyAlignment="1"/>
    <xf numFmtId="0" fontId="7" fillId="7" borderId="8" xfId="0" applyFont="1" applyFill="1" applyBorder="1" applyAlignment="1"/>
    <xf numFmtId="43" fontId="21" fillId="7" borderId="1" xfId="1" applyFont="1" applyFill="1" applyBorder="1" applyAlignment="1"/>
    <xf numFmtId="0" fontId="7" fillId="7" borderId="9" xfId="0" applyFont="1" applyFill="1" applyBorder="1" applyAlignment="1"/>
    <xf numFmtId="0" fontId="7" fillId="7" borderId="6" xfId="0" applyFont="1" applyFill="1" applyBorder="1" applyAlignment="1"/>
    <xf numFmtId="0" fontId="7" fillId="7" borderId="10" xfId="0" applyFont="1" applyFill="1" applyBorder="1" applyAlignment="1"/>
    <xf numFmtId="43" fontId="7" fillId="7" borderId="1" xfId="1" applyFont="1" applyFill="1" applyBorder="1" applyAlignment="1">
      <alignment horizontal="right"/>
    </xf>
    <xf numFmtId="0" fontId="7" fillId="5" borderId="1" xfId="0" applyFont="1" applyFill="1" applyBorder="1" applyAlignment="1">
      <alignment horizontal="center"/>
    </xf>
    <xf numFmtId="0" fontId="7" fillId="0" borderId="11" xfId="0" applyFont="1" applyBorder="1" applyAlignment="1"/>
    <xf numFmtId="0" fontId="7" fillId="4" borderId="2" xfId="0" applyFont="1" applyFill="1" applyBorder="1" applyAlignment="1">
      <alignment horizontal="right"/>
    </xf>
    <xf numFmtId="0" fontId="7" fillId="0" borderId="2" xfId="0" applyFont="1" applyBorder="1" applyAlignment="1">
      <alignment horizontal="right"/>
    </xf>
    <xf numFmtId="0" fontId="7" fillId="0" borderId="7" xfId="0" applyFont="1" applyBorder="1" applyAlignment="1">
      <alignment horizontal="right"/>
    </xf>
    <xf numFmtId="0" fontId="7" fillId="0" borderId="9" xfId="0" applyFont="1" applyBorder="1" applyAlignment="1"/>
    <xf numFmtId="43" fontId="21" fillId="0" borderId="4" xfId="1" applyFont="1" applyBorder="1"/>
    <xf numFmtId="43" fontId="21" fillId="0" borderId="4" xfId="1" applyFont="1" applyBorder="1" applyAlignment="1"/>
    <xf numFmtId="0" fontId="7" fillId="0" borderId="2" xfId="0" applyFont="1" applyBorder="1"/>
    <xf numFmtId="0" fontId="7" fillId="0" borderId="3" xfId="0" applyFont="1" applyBorder="1" applyAlignment="1">
      <alignment horizontal="right"/>
    </xf>
    <xf numFmtId="0" fontId="7" fillId="6" borderId="11" xfId="0" applyFont="1" applyFill="1" applyBorder="1" applyAlignment="1"/>
    <xf numFmtId="0" fontId="16" fillId="3" borderId="1" xfId="0" applyFont="1" applyFill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164" fontId="15" fillId="0" borderId="1" xfId="0" applyNumberFormat="1" applyFont="1" applyBorder="1"/>
    <xf numFmtId="43" fontId="11" fillId="0" borderId="1" xfId="1" applyFont="1" applyBorder="1"/>
    <xf numFmtId="2" fontId="12" fillId="0" borderId="1" xfId="0" applyNumberFormat="1" applyFont="1" applyBorder="1" applyAlignment="1">
      <alignment wrapText="1"/>
    </xf>
    <xf numFmtId="164" fontId="12" fillId="0" borderId="1" xfId="0" applyNumberFormat="1" applyFont="1" applyBorder="1"/>
    <xf numFmtId="165" fontId="8" fillId="0" borderId="1" xfId="1" applyNumberFormat="1" applyFont="1" applyFill="1" applyBorder="1" applyAlignment="1">
      <alignment horizontal="center" wrapText="1"/>
    </xf>
    <xf numFmtId="43" fontId="6" fillId="0" borderId="1" xfId="1" applyFont="1" applyFill="1" applyBorder="1" applyAlignment="1">
      <alignment horizontal="right" wrapText="1"/>
    </xf>
    <xf numFmtId="43" fontId="7" fillId="5" borderId="11" xfId="1" applyFont="1" applyFill="1" applyBorder="1" applyAlignment="1">
      <alignment wrapText="1"/>
    </xf>
    <xf numFmtId="43" fontId="7" fillId="5" borderId="3" xfId="1" applyFont="1" applyFill="1" applyBorder="1" applyAlignment="1"/>
    <xf numFmtId="43" fontId="7" fillId="0" borderId="1" xfId="1" applyFont="1" applyBorder="1" applyAlignment="1">
      <alignment horizontal="right"/>
    </xf>
    <xf numFmtId="43" fontId="7" fillId="0" borderId="1" xfId="1" applyFont="1" applyBorder="1" applyAlignment="1">
      <alignment wrapText="1"/>
    </xf>
    <xf numFmtId="43" fontId="7" fillId="6" borderId="1" xfId="1" applyFont="1" applyFill="1" applyBorder="1" applyAlignment="1">
      <alignment wrapText="1"/>
    </xf>
    <xf numFmtId="43" fontId="7" fillId="0" borderId="1" xfId="1" applyFont="1" applyBorder="1" applyAlignment="1"/>
    <xf numFmtId="43" fontId="7" fillId="0" borderId="1" xfId="1" applyFont="1" applyBorder="1"/>
    <xf numFmtId="43" fontId="7" fillId="6" borderId="1" xfId="1" applyFont="1" applyFill="1" applyBorder="1"/>
    <xf numFmtId="43" fontId="7" fillId="6" borderId="1" xfId="1" applyFont="1" applyFill="1" applyBorder="1" applyAlignment="1"/>
    <xf numFmtId="43" fontId="7" fillId="7" borderId="1" xfId="1" applyFont="1" applyFill="1" applyBorder="1" applyAlignment="1"/>
    <xf numFmtId="0" fontId="7" fillId="0" borderId="7" xfId="0" applyFont="1" applyBorder="1" applyAlignment="1"/>
    <xf numFmtId="0" fontId="0" fillId="0" borderId="3" xfId="0" applyBorder="1"/>
    <xf numFmtId="2" fontId="8" fillId="0" borderId="1" xfId="0" applyNumberFormat="1" applyFont="1" applyBorder="1" applyAlignment="1">
      <alignment horizontal="center" wrapText="1"/>
    </xf>
    <xf numFmtId="43" fontId="22" fillId="0" borderId="1" xfId="1" applyFont="1" applyBorder="1"/>
    <xf numFmtId="43" fontId="7" fillId="0" borderId="1" xfId="1" applyFont="1" applyBorder="1" applyAlignment="1">
      <alignment horizontal="center"/>
    </xf>
    <xf numFmtId="43" fontId="21" fillId="0" borderId="1" xfId="1" applyFont="1" applyFill="1" applyBorder="1"/>
    <xf numFmtId="43" fontId="15" fillId="0" borderId="10" xfId="1" applyFont="1" applyFill="1" applyBorder="1"/>
    <xf numFmtId="43" fontId="15" fillId="0" borderId="4" xfId="1" applyFont="1" applyFill="1" applyBorder="1"/>
    <xf numFmtId="43" fontId="8" fillId="0" borderId="1" xfId="1" applyFont="1" applyBorder="1" applyAlignment="1">
      <alignment horizontal="right" wrapText="1"/>
    </xf>
    <xf numFmtId="43" fontId="23" fillId="0" borderId="1" xfId="1" applyFont="1" applyBorder="1"/>
    <xf numFmtId="43" fontId="25" fillId="0" borderId="1" xfId="1" applyFont="1" applyBorder="1" applyAlignment="1"/>
    <xf numFmtId="43" fontId="25" fillId="0" borderId="1" xfId="1" applyFont="1" applyBorder="1"/>
    <xf numFmtId="43" fontId="25" fillId="4" borderId="1" xfId="1" applyFont="1" applyFill="1" applyBorder="1" applyAlignment="1"/>
    <xf numFmtId="0" fontId="7" fillId="0" borderId="12" xfId="0" applyFont="1" applyBorder="1" applyAlignment="1"/>
    <xf numFmtId="0" fontId="24" fillId="0" borderId="8" xfId="0" applyFont="1" applyBorder="1" applyAlignment="1">
      <alignment vertical="center"/>
    </xf>
    <xf numFmtId="0" fontId="7" fillId="0" borderId="10" xfId="0" applyFont="1" applyBorder="1" applyAlignment="1"/>
    <xf numFmtId="0" fontId="24" fillId="0" borderId="2" xfId="0" applyFont="1" applyBorder="1" applyAlignment="1">
      <alignment horizontal="right" vertical="center"/>
    </xf>
    <xf numFmtId="0" fontId="24" fillId="0" borderId="2" xfId="0" applyFont="1" applyBorder="1" applyAlignment="1">
      <alignment vertical="center"/>
    </xf>
    <xf numFmtId="0" fontId="26" fillId="0" borderId="2" xfId="0" applyFont="1" applyBorder="1" applyAlignment="1">
      <alignment horizontal="right" vertical="center"/>
    </xf>
    <xf numFmtId="0" fontId="7" fillId="0" borderId="9" xfId="0" applyFont="1" applyBorder="1" applyAlignment="1">
      <alignment horizontal="right"/>
    </xf>
    <xf numFmtId="0" fontId="7" fillId="0" borderId="9" xfId="0" applyFont="1" applyBorder="1" applyAlignment="1">
      <alignment horizontal="center"/>
    </xf>
    <xf numFmtId="43" fontId="21" fillId="0" borderId="4" xfId="1" applyFont="1" applyBorder="1" applyAlignment="1">
      <alignment horizontal="right"/>
    </xf>
    <xf numFmtId="0" fontId="7" fillId="0" borderId="3" xfId="0" applyFont="1" applyBorder="1"/>
    <xf numFmtId="43" fontId="15" fillId="0" borderId="0" xfId="0" applyNumberFormat="1" applyFont="1"/>
    <xf numFmtId="43" fontId="8" fillId="0" borderId="1" xfId="1" applyFont="1" applyBorder="1" applyAlignment="1">
      <alignment horizontal="center" wrapText="1"/>
    </xf>
    <xf numFmtId="0" fontId="14" fillId="0" borderId="5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6" xfId="0" applyBorder="1" applyAlignment="1">
      <alignment horizontal="left" wrapText="1"/>
    </xf>
    <xf numFmtId="0" fontId="1" fillId="0" borderId="0" xfId="0" applyFont="1" applyBorder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0" fillId="0" borderId="0" xfId="0" applyAlignment="1">
      <alignment horizontal="left" wrapText="1"/>
    </xf>
    <xf numFmtId="0" fontId="16" fillId="3" borderId="1" xfId="0" applyFont="1" applyFill="1" applyBorder="1" applyAlignment="1">
      <alignment horizontal="center" wrapText="1"/>
    </xf>
    <xf numFmtId="0" fontId="15" fillId="5" borderId="1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43" fontId="0" fillId="0" borderId="1" xfId="0" applyNumberForma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21" fillId="0" borderId="5" xfId="0" applyFont="1" applyBorder="1" applyAlignment="1">
      <alignment horizontal="center"/>
    </xf>
    <xf numFmtId="0" fontId="0" fillId="0" borderId="5" xfId="0" applyBorder="1" applyAlignment="1">
      <alignment horizontal="left"/>
    </xf>
    <xf numFmtId="0" fontId="14" fillId="0" borderId="0" xfId="0" applyFont="1" applyBorder="1" applyAlignment="1">
      <alignment horizontal="center" wrapText="1"/>
    </xf>
    <xf numFmtId="0" fontId="14" fillId="0" borderId="0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2" fontId="8" fillId="0" borderId="1" xfId="0" applyNumberFormat="1" applyFont="1" applyBorder="1" applyAlignment="1">
      <alignment horizontal="center" wrapText="1"/>
    </xf>
    <xf numFmtId="0" fontId="7" fillId="0" borderId="8" xfId="0" applyFont="1" applyBorder="1" applyAlignment="1">
      <alignment horizontal="left" vertical="top"/>
    </xf>
    <xf numFmtId="0" fontId="7" fillId="0" borderId="10" xfId="0" applyFont="1" applyBorder="1" applyAlignment="1">
      <alignment horizontal="left" vertical="top"/>
    </xf>
    <xf numFmtId="0" fontId="13" fillId="0" borderId="12" xfId="0" applyFont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7" fillId="8" borderId="14" xfId="0" applyFont="1" applyFill="1" applyBorder="1" applyAlignment="1">
      <alignment horizontal="center"/>
    </xf>
    <xf numFmtId="0" fontId="7" fillId="8" borderId="15" xfId="0" applyFont="1" applyFill="1" applyBorder="1" applyAlignment="1">
      <alignment horizontal="center"/>
    </xf>
    <xf numFmtId="0" fontId="7" fillId="8" borderId="4" xfId="0" applyFont="1" applyFill="1" applyBorder="1" applyAlignment="1">
      <alignment horizontal="center"/>
    </xf>
    <xf numFmtId="43" fontId="21" fillId="0" borderId="2" xfId="1" applyFont="1" applyBorder="1" applyAlignment="1"/>
    <xf numFmtId="43" fontId="25" fillId="0" borderId="2" xfId="1" applyFont="1" applyBorder="1" applyAlignment="1"/>
    <xf numFmtId="43" fontId="7" fillId="0" borderId="2" xfId="1" applyFont="1" applyBorder="1" applyAlignment="1">
      <alignment wrapText="1"/>
    </xf>
    <xf numFmtId="0" fontId="7" fillId="8" borderId="14" xfId="0" applyFont="1" applyFill="1" applyBorder="1" applyAlignment="1">
      <alignment horizontal="center" wrapText="1"/>
    </xf>
    <xf numFmtId="0" fontId="7" fillId="8" borderId="15" xfId="0" applyFont="1" applyFill="1" applyBorder="1" applyAlignment="1">
      <alignment horizontal="center" wrapText="1"/>
    </xf>
    <xf numFmtId="0" fontId="7" fillId="8" borderId="4" xfId="0" applyFont="1" applyFill="1" applyBorder="1" applyAlignment="1">
      <alignment horizontal="center" wrapText="1"/>
    </xf>
    <xf numFmtId="43" fontId="21" fillId="0" borderId="3" xfId="1" applyFont="1" applyBorder="1" applyAlignment="1"/>
    <xf numFmtId="43" fontId="7" fillId="0" borderId="3" xfId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title>
      <c:layout>
        <c:manualLayout>
          <c:xMode val="edge"/>
          <c:yMode val="edge"/>
          <c:x val="0.13832133216127093"/>
          <c:y val="0"/>
        </c:manualLayout>
      </c:layout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'Tabela 2. Buxheti janar-qershor'!$B$3:$B$3</c:f>
              <c:strCache>
                <c:ptCount val="1"/>
                <c:pt idx="0">
                  <c:v>Buxheti sipas SIMFK për vitin 2024</c:v>
                </c:pt>
              </c:strCache>
            </c:strRef>
          </c:tx>
          <c:explosion val="43"/>
          <c:dLbls>
            <c:dLbl>
              <c:idx val="1"/>
              <c:layout>
                <c:manualLayout>
                  <c:x val="-0.16968582874509108"/>
                  <c:y val="3.48590001831166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BBB-4444-9A1C-70D453130552}"/>
                </c:ext>
              </c:extLst>
            </c:dLbl>
            <c:dLbl>
              <c:idx val="2"/>
              <c:layout>
                <c:manualLayout>
                  <c:x val="-7.0468691413573412E-2"/>
                  <c:y val="1.5174571201855608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BB-4444-9A1C-70D453130552}"/>
                </c:ext>
              </c:extLst>
            </c:dLbl>
            <c:dLbl>
              <c:idx val="3"/>
              <c:layout>
                <c:manualLayout>
                  <c:x val="7.3513113492392396E-2"/>
                  <c:y val="-8.20936336446316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BB-4444-9A1C-70D453130552}"/>
                </c:ext>
              </c:extLst>
            </c:dLbl>
            <c:dLbl>
              <c:idx val="4"/>
              <c:layout>
                <c:manualLayout>
                  <c:x val="-7.6052927594576991E-2"/>
                  <c:y val="-4.676402368308612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BB-4444-9A1C-70D453130552}"/>
                </c:ext>
              </c:extLst>
            </c:dLbl>
            <c:dLbl>
              <c:idx val="6"/>
              <c:layout>
                <c:manualLayout>
                  <c:x val="0.12704941487577237"/>
                  <c:y val="3.105200512726611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BBB-4444-9A1C-70D453130552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janar-qershor'!$A$4:$A$10</c:f>
              <c:strCache>
                <c:ptCount val="7"/>
                <c:pt idx="0">
                  <c:v>Granti qeveritar</c:v>
                </c:pt>
                <c:pt idx="1">
                  <c:v>Të hyrat vetanake 2024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 2. Buxheti janar-qershor'!$B$4:$B$10</c:f>
              <c:numCache>
                <c:formatCode>_(* #,##0.00_);_(* \(#,##0.00\);_(* "-"??_);_(@_)</c:formatCode>
                <c:ptCount val="7"/>
                <c:pt idx="0">
                  <c:v>13212457</c:v>
                </c:pt>
                <c:pt idx="1">
                  <c:v>1436260</c:v>
                </c:pt>
                <c:pt idx="2">
                  <c:v>518152.5</c:v>
                </c:pt>
                <c:pt idx="3">
                  <c:v>48757.99</c:v>
                </c:pt>
                <c:pt idx="4">
                  <c:v>18341.330000000002</c:v>
                </c:pt>
                <c:pt idx="5">
                  <c:v>0</c:v>
                </c:pt>
                <c:pt idx="6">
                  <c:v>2575.0100000000002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BB-4444-9A1C-70D453130552}"/>
            </c:ext>
          </c:extLst>
        </c:ser>
        <c:ser>
          <c:idx val="1"/>
          <c:order val="1"/>
          <c:tx>
            <c:strRef>
              <c:f>'Tabela 2. Buxheti janar-qershor'!$C$3:$C$3</c:f>
              <c:strCache>
                <c:ptCount val="1"/>
                <c:pt idx="0">
                  <c:v>% në total</c:v>
                </c:pt>
              </c:strCache>
            </c:strRef>
          </c:tx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'Tabela 2. Buxheti janar-qershor'!$A$4:$A$10</c:f>
              <c:strCache>
                <c:ptCount val="7"/>
                <c:pt idx="0">
                  <c:v>Granti qeveritar</c:v>
                </c:pt>
                <c:pt idx="1">
                  <c:v>Të hyrat vetanake 2024</c:v>
                </c:pt>
                <c:pt idx="2">
                  <c:v>Të hyrat e bartura</c:v>
                </c:pt>
                <c:pt idx="3">
                  <c:v>31_Granti I donatorëve të brendshëm</c:v>
                </c:pt>
                <c:pt idx="4">
                  <c:v>32_Granti I donatorëve të jashtme</c:v>
                </c:pt>
                <c:pt idx="5">
                  <c:v>46_ Save The Children</c:v>
                </c:pt>
                <c:pt idx="6">
                  <c:v>61_ Granti I jashtëm (Performancës)</c:v>
                </c:pt>
              </c:strCache>
            </c:strRef>
          </c:cat>
          <c:val>
            <c:numRef>
              <c:f>'Tabela 2. Buxheti janar-qershor'!$C$4:$C$10</c:f>
              <c:numCache>
                <c:formatCode>_(* #,##0.00_);_(* \(#,##0.00\);_(* "-"??_);_(@_)</c:formatCode>
                <c:ptCount val="7"/>
                <c:pt idx="0">
                  <c:v>86.715577675728056</c:v>
                </c:pt>
                <c:pt idx="1">
                  <c:v>9.4264159643086192</c:v>
                </c:pt>
                <c:pt idx="2">
                  <c:v>3.4007220126901969</c:v>
                </c:pt>
                <c:pt idx="3">
                  <c:v>0.32000688964644286</c:v>
                </c:pt>
                <c:pt idx="4">
                  <c:v>0.12037723387036653</c:v>
                </c:pt>
                <c:pt idx="5">
                  <c:v>0</c:v>
                </c:pt>
                <c:pt idx="6">
                  <c:v>1.6900223756321518E-2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BB-4444-9A1C-70D45313055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Janar-Mars 2023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'Tab.2.Te hyrat vetanake 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'Tab.2.Te hyrat vetanake 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7EC6-416C-A15C-2F6B1481178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KRAHASIMI I TË HYRAVE NDËR VITE</a:t>
            </a:r>
          </a:p>
        </c:rich>
      </c:tx>
      <c:overlay val="0"/>
    </c:title>
    <c:autoTitleDeleted val="0"/>
    <c:view3D>
      <c:rotX val="15"/>
      <c:rotY val="20"/>
      <c:rAngAx val="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'Tab.3.Te hyrat vetanake '!$C$37:$C$39</c:f>
              <c:strCache>
                <c:ptCount val="3"/>
                <c:pt idx="1">
                  <c:v>Te hyrat në periudhën janar-qershor 2023</c:v>
                </c:pt>
                <c:pt idx="2">
                  <c:v>Te hyrat në periudhën janar-qershor 2024</c:v>
                </c:pt>
              </c:strCache>
            </c:strRef>
          </c:cat>
          <c:val>
            <c:numRef>
              <c:f>'Tab.3.Te hyrat vetanake '!$D$37:$D$39</c:f>
              <c:numCache>
                <c:formatCode>_(* #,##0.00_);_(* \(#,##0.00\);_(* "-"??_);_(@_)</c:formatCode>
                <c:ptCount val="3"/>
                <c:pt idx="1">
                  <c:v>815238.34</c:v>
                </c:pt>
                <c:pt idx="2">
                  <c:v>732427.53999999992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41-410D-A321-B8E7EA14D704}"/>
            </c:ext>
          </c:extLst>
        </c:ser>
        <c:ser>
          <c:idx val="1"/>
          <c:order val="1"/>
          <c:invertIfNegative val="0"/>
          <c:cat>
            <c:strRef>
              <c:f>'Tab.3.Te hyrat vetanake '!$C$37:$C$39</c:f>
              <c:strCache>
                <c:ptCount val="3"/>
                <c:pt idx="1">
                  <c:v>Te hyrat në periudhën janar-qershor 2023</c:v>
                </c:pt>
                <c:pt idx="2">
                  <c:v>Te hyrat në periudhën janar-qershor 2024</c:v>
                </c:pt>
              </c:strCache>
            </c:strRef>
          </c:cat>
          <c:val>
            <c:numRef>
              <c:f>'Tab.3.Te hyrat vetanake '!$E$37:$E$39</c:f>
              <c:numCache>
                <c:formatCode>_(* #,##0.00_);_(* \(#,##0.00\);_(* "-"??_);_(@_)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1-7641-410D-A321-B8E7EA14D7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5"/>
        <c:gapDepth val="55"/>
        <c:shape val="cylinder"/>
        <c:axId val="72243072"/>
        <c:axId val="72244608"/>
        <c:axId val="0"/>
      </c:bar3DChart>
      <c:catAx>
        <c:axId val="72243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72244608"/>
        <c:crosses val="autoZero"/>
        <c:auto val="1"/>
        <c:lblAlgn val="ctr"/>
        <c:lblOffset val="100"/>
        <c:noMultiLvlLbl val="0"/>
      </c:catAx>
      <c:valAx>
        <c:axId val="72244608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7224307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stacked"/>
        <c:varyColors val="0"/>
        <c:ser>
          <c:idx val="0"/>
          <c:order val="0"/>
          <c:invertIfNegative val="0"/>
          <c:cat>
            <c:strRef>
              <c:f>'Tab.4. Shpenzimet buxhetore'!$A$16:$A$17</c:f>
              <c:strCache>
                <c:ptCount val="2"/>
                <c:pt idx="0">
                  <c:v>Buxheti i shpenzuar Janar-Qershor 2024</c:v>
                </c:pt>
                <c:pt idx="1">
                  <c:v>Buxheti i shpenzuar Janar- Qershor 2023</c:v>
                </c:pt>
              </c:strCache>
            </c:strRef>
          </c:cat>
          <c:val>
            <c:numRef>
              <c:f>'Tab.4. Shpenzimet buxhetore'!$B$16:$B$17</c:f>
              <c:numCache>
                <c:formatCode>#,##0.00</c:formatCode>
                <c:ptCount val="2"/>
                <c:pt idx="0">
                  <c:v>7442503.6799999997</c:v>
                </c:pt>
                <c:pt idx="1">
                  <c:v>5940563.1300000008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7A-4CCB-A285-00E0B8ADCB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0506240"/>
        <c:axId val="80532608"/>
        <c:axId val="0"/>
      </c:bar3DChart>
      <c:catAx>
        <c:axId val="805062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0532608"/>
        <c:crosses val="autoZero"/>
        <c:auto val="1"/>
        <c:lblAlgn val="ctr"/>
        <c:lblOffset val="100"/>
        <c:noMultiLvlLbl val="0"/>
      </c:catAx>
      <c:valAx>
        <c:axId val="80532608"/>
        <c:scaling>
          <c:orientation val="minMax"/>
        </c:scaling>
        <c:delete val="0"/>
        <c:axPos val="l"/>
        <c:majorGridlines/>
        <c:numFmt formatCode="#,##0.00" sourceLinked="1"/>
        <c:majorTickMark val="out"/>
        <c:minorTickMark val="none"/>
        <c:tickLblPos val="nextTo"/>
        <c:crossAx val="8050624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Shpenzimet </a:t>
            </a:r>
            <a:r>
              <a:rPr lang="en-US" sz="1800" b="1" i="0" u="none" strike="noStrike" baseline="0"/>
              <a:t>janar-qershor 2024</a:t>
            </a:r>
            <a:r>
              <a:rPr lang="en-US"/>
              <a:t> sipas kategorive ekonomike 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'Tab.4.1. Shpen.janar-qershor'!$A$19:$A$23</c:f>
              <c:strCache>
                <c:ptCount val="5"/>
                <c:pt idx="0">
                  <c:v>Paga dhe mëditje </c:v>
                </c:pt>
                <c:pt idx="1">
                  <c:v>Mallra dhe shërbime </c:v>
                </c:pt>
                <c:pt idx="2">
                  <c:v>Shërbime komunale </c:v>
                </c:pt>
                <c:pt idx="3">
                  <c:v>Subvencione dhe transf.</c:v>
                </c:pt>
                <c:pt idx="4">
                  <c:v>Kapitalet</c:v>
                </c:pt>
              </c:strCache>
            </c:strRef>
          </c:cat>
          <c:val>
            <c:numRef>
              <c:f>'Tab.4.1. Shpen.janar-qershor'!$B$19:$B$23</c:f>
              <c:numCache>
                <c:formatCode>#,##0.00</c:formatCode>
                <c:ptCount val="5"/>
                <c:pt idx="0">
                  <c:v>4182020.42</c:v>
                </c:pt>
                <c:pt idx="1">
                  <c:v>867572.99</c:v>
                </c:pt>
                <c:pt idx="2">
                  <c:v>151408.76</c:v>
                </c:pt>
                <c:pt idx="3">
                  <c:v>266424.43</c:v>
                </c:pt>
                <c:pt idx="4">
                  <c:v>1975077.08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4E-4F9B-B641-3053F53D938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</c:plotArea>
    <c:legend>
      <c:legendPos val="r"/>
      <c:overlay val="0"/>
    </c:legend>
    <c:plotVisOnly val="1"/>
    <c:dispBlanksAs val="zero"/>
    <c:showDLblsOverMax val="0"/>
  </c:chart>
  <c:printSettings>
    <c:headerFooter/>
    <c:pageMargins b="0.75000000000000122" l="0.70000000000000062" r="0.70000000000000062" t="0.7500000000000012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1323975</xdr:colOff>
      <xdr:row>13</xdr:row>
      <xdr:rowOff>41910</xdr:rowOff>
    </xdr:from>
    <xdr:to>
      <xdr:col>3</xdr:col>
      <xdr:colOff>857250</xdr:colOff>
      <xdr:row>27</xdr:row>
      <xdr:rowOff>41910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0</xdr:rowOff>
    </xdr:from>
    <xdr:to>
      <xdr:col>8</xdr:col>
      <xdr:colOff>609600</xdr:colOff>
      <xdr:row>0</xdr:row>
      <xdr:rowOff>28575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168910</xdr:colOff>
      <xdr:row>35</xdr:row>
      <xdr:rowOff>76836</xdr:rowOff>
    </xdr:from>
    <xdr:to>
      <xdr:col>6</xdr:col>
      <xdr:colOff>201295</xdr:colOff>
      <xdr:row>46</xdr:row>
      <xdr:rowOff>91440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11</xdr:row>
      <xdr:rowOff>135891</xdr:rowOff>
    </xdr:from>
    <xdr:to>
      <xdr:col>4</xdr:col>
      <xdr:colOff>523875</xdr:colOff>
      <xdr:row>20</xdr:row>
      <xdr:rowOff>40641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16</xdr:row>
      <xdr:rowOff>47625</xdr:rowOff>
    </xdr:from>
    <xdr:to>
      <xdr:col>4</xdr:col>
      <xdr:colOff>190500</xdr:colOff>
      <xdr:row>28</xdr:row>
      <xdr:rowOff>264795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8"/>
  <sheetViews>
    <sheetView zoomScaleNormal="100" workbookViewId="0">
      <selection activeCell="A3" sqref="A3"/>
    </sheetView>
  </sheetViews>
  <sheetFormatPr defaultRowHeight="15" x14ac:dyDescent="0.25"/>
  <cols>
    <col min="1" max="1" width="27.7109375" customWidth="1"/>
    <col min="2" max="2" width="20.5703125" customWidth="1"/>
    <col min="3" max="3" width="15.28515625" customWidth="1"/>
    <col min="4" max="4" width="20" customWidth="1"/>
    <col min="5" max="5" width="14.85546875" customWidth="1"/>
    <col min="6" max="6" width="15.85546875" customWidth="1"/>
    <col min="7" max="7" width="15" customWidth="1"/>
    <col min="8" max="8" width="20.425781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2" spans="1:14" ht="33.75" customHeight="1" x14ac:dyDescent="0.25">
      <c r="A2" s="142" t="s">
        <v>178</v>
      </c>
      <c r="B2" s="142"/>
      <c r="C2" s="142"/>
      <c r="D2" s="142"/>
      <c r="E2" s="142"/>
    </row>
    <row r="3" spans="1:14" ht="53.25" customHeight="1" x14ac:dyDescent="0.25">
      <c r="A3" s="43" t="s">
        <v>3</v>
      </c>
      <c r="B3" s="44" t="s">
        <v>111</v>
      </c>
      <c r="C3" s="44" t="s">
        <v>89</v>
      </c>
      <c r="D3" s="44" t="s">
        <v>88</v>
      </c>
      <c r="E3" s="43" t="s">
        <v>137</v>
      </c>
      <c r="J3" s="143"/>
      <c r="K3" s="20"/>
      <c r="L3" s="20"/>
      <c r="M3" s="20"/>
      <c r="N3" s="144"/>
    </row>
    <row r="4" spans="1:14" ht="24.75" customHeight="1" x14ac:dyDescent="0.25">
      <c r="A4" s="45" t="s">
        <v>0</v>
      </c>
      <c r="B4" s="46">
        <v>13212457</v>
      </c>
      <c r="C4" s="47">
        <f>B4*100/B11</f>
        <v>86.715577675728056</v>
      </c>
      <c r="D4" s="46">
        <v>11677821</v>
      </c>
      <c r="E4" s="47">
        <f>(B4-D4)*100/D4</f>
        <v>13.141458496409561</v>
      </c>
      <c r="J4" s="143"/>
      <c r="K4" s="22"/>
      <c r="L4" s="16"/>
      <c r="M4" s="16"/>
      <c r="N4" s="144"/>
    </row>
    <row r="5" spans="1:14" ht="27" customHeight="1" x14ac:dyDescent="0.25">
      <c r="A5" s="45" t="s">
        <v>112</v>
      </c>
      <c r="B5" s="48">
        <v>1436260</v>
      </c>
      <c r="C5" s="47">
        <f>B5*100/B11</f>
        <v>9.4264159643086192</v>
      </c>
      <c r="D5" s="48">
        <v>1373774</v>
      </c>
      <c r="E5" s="47">
        <f t="shared" ref="E5:E9" si="0">(B5-D5)*100/D5</f>
        <v>4.5484919644715944</v>
      </c>
      <c r="G5" s="1"/>
      <c r="H5" s="2"/>
      <c r="J5" s="143"/>
      <c r="K5" s="22"/>
      <c r="L5" s="16"/>
      <c r="M5" s="16"/>
      <c r="N5" s="144"/>
    </row>
    <row r="6" spans="1:14" ht="27.75" customHeight="1" x14ac:dyDescent="0.25">
      <c r="A6" s="45" t="s">
        <v>1</v>
      </c>
      <c r="B6" s="49">
        <v>518152.5</v>
      </c>
      <c r="C6" s="47">
        <f>B6*100/B11</f>
        <v>3.4007220126901969</v>
      </c>
      <c r="D6" s="49">
        <v>976793.04</v>
      </c>
      <c r="E6" s="47">
        <f t="shared" si="0"/>
        <v>-46.953706795453826</v>
      </c>
      <c r="J6" s="23"/>
      <c r="K6" s="24"/>
      <c r="L6" s="16"/>
      <c r="M6" s="24"/>
      <c r="N6" s="24"/>
    </row>
    <row r="7" spans="1:14" ht="26.25" x14ac:dyDescent="0.25">
      <c r="A7" s="45" t="s">
        <v>107</v>
      </c>
      <c r="B7" s="49">
        <v>48757.99</v>
      </c>
      <c r="C7" s="47">
        <f>B7*100/B11</f>
        <v>0.32000688964644286</v>
      </c>
      <c r="D7" s="49">
        <f>1434.81+29897.31</f>
        <v>31332.120000000003</v>
      </c>
      <c r="E7" s="47">
        <f t="shared" si="0"/>
        <v>55.616632388743547</v>
      </c>
      <c r="J7" s="23"/>
      <c r="K7" s="27"/>
      <c r="L7" s="18"/>
      <c r="M7" s="27"/>
      <c r="N7" s="27"/>
    </row>
    <row r="8" spans="1:14" ht="15.75" x14ac:dyDescent="0.25">
      <c r="A8" s="45" t="s">
        <v>108</v>
      </c>
      <c r="B8" s="49">
        <v>18341.330000000002</v>
      </c>
      <c r="C8" s="47">
        <f>B8*100/B11</f>
        <v>0.12037723387036653</v>
      </c>
      <c r="D8" s="49">
        <v>18341.330000000002</v>
      </c>
      <c r="E8" s="47">
        <f t="shared" si="0"/>
        <v>0</v>
      </c>
      <c r="J8" s="23"/>
      <c r="K8" s="27"/>
      <c r="L8" s="18"/>
      <c r="M8" s="27"/>
      <c r="N8" s="27"/>
    </row>
    <row r="9" spans="1:14" ht="24.75" customHeight="1" x14ac:dyDescent="0.25">
      <c r="A9" s="45" t="s">
        <v>109</v>
      </c>
      <c r="B9" s="48">
        <v>0</v>
      </c>
      <c r="C9" s="47">
        <f>B9*100/B11</f>
        <v>0</v>
      </c>
      <c r="D9" s="48">
        <v>3239.01</v>
      </c>
      <c r="E9" s="47">
        <f t="shared" si="0"/>
        <v>-100</v>
      </c>
      <c r="G9" s="1"/>
      <c r="H9" s="2"/>
      <c r="J9" s="23"/>
      <c r="K9" s="25"/>
      <c r="L9" s="26"/>
      <c r="M9" s="25"/>
      <c r="N9" s="26"/>
    </row>
    <row r="10" spans="1:14" ht="26.25" x14ac:dyDescent="0.25">
      <c r="A10" s="45" t="s">
        <v>110</v>
      </c>
      <c r="B10" s="48">
        <v>2575.0100000000002</v>
      </c>
      <c r="C10" s="47">
        <f>B10*100/B11</f>
        <v>1.6900223756321518E-2</v>
      </c>
      <c r="D10" s="48">
        <v>426739.48</v>
      </c>
      <c r="E10" s="103"/>
      <c r="J10" s="23"/>
      <c r="K10" s="145"/>
      <c r="L10" s="16"/>
      <c r="M10" s="24"/>
      <c r="N10" s="16"/>
    </row>
    <row r="11" spans="1:14" ht="24.75" customHeight="1" x14ac:dyDescent="0.25">
      <c r="A11" s="50" t="s">
        <v>2</v>
      </c>
      <c r="B11" s="51">
        <f>SUM(B4:B10)</f>
        <v>15236543.83</v>
      </c>
      <c r="C11" s="52">
        <f>SUM(C4:C10)</f>
        <v>100</v>
      </c>
      <c r="D11" s="104">
        <f>SUM(D4:D10)</f>
        <v>14508039.979999999</v>
      </c>
      <c r="E11" s="51">
        <f>(B11-D11)*100/D11</f>
        <v>5.0213802209276901</v>
      </c>
      <c r="J11" s="23"/>
      <c r="K11" s="145"/>
      <c r="L11" s="16"/>
      <c r="M11" s="16"/>
      <c r="N11" s="16"/>
    </row>
    <row r="12" spans="1:14" ht="14.25" customHeight="1" x14ac:dyDescent="0.25">
      <c r="A12" s="140" t="s">
        <v>179</v>
      </c>
      <c r="B12" s="140"/>
      <c r="C12" s="140"/>
      <c r="D12" s="140"/>
      <c r="E12" s="140"/>
    </row>
    <row r="28" spans="1:4" x14ac:dyDescent="0.25">
      <c r="A28" s="141" t="s">
        <v>183</v>
      </c>
      <c r="B28" s="141"/>
      <c r="C28" s="141"/>
      <c r="D28" s="141"/>
    </row>
  </sheetData>
  <mergeCells count="6">
    <mergeCell ref="A12:E12"/>
    <mergeCell ref="A28:D28"/>
    <mergeCell ref="A2:E2"/>
    <mergeCell ref="J3:J5"/>
    <mergeCell ref="N3:N5"/>
    <mergeCell ref="K10:K11"/>
  </mergeCells>
  <pageMargins left="0.2" right="0" top="0.75" bottom="0.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9"/>
  <sheetViews>
    <sheetView zoomScaleNormal="100" workbookViewId="0">
      <selection sqref="A1:I1"/>
    </sheetView>
  </sheetViews>
  <sheetFormatPr defaultRowHeight="15" x14ac:dyDescent="0.25"/>
  <cols>
    <col min="1" max="1" width="5.7109375" customWidth="1"/>
    <col min="2" max="2" width="8.42578125" customWidth="1"/>
    <col min="3" max="3" width="25.7109375" customWidth="1"/>
    <col min="4" max="4" width="10.7109375" customWidth="1"/>
    <col min="5" max="5" width="8.5703125" customWidth="1"/>
    <col min="6" max="6" width="11" customWidth="1"/>
    <col min="7" max="7" width="8.140625" customWidth="1"/>
    <col min="8" max="8" width="9.85546875" customWidth="1"/>
    <col min="9" max="9" width="9.28515625" customWidth="1"/>
  </cols>
  <sheetData>
    <row r="1" spans="1:9" ht="28.5" customHeight="1" x14ac:dyDescent="0.25">
      <c r="A1" s="146" t="s">
        <v>180</v>
      </c>
      <c r="B1" s="146"/>
      <c r="C1" s="146"/>
      <c r="D1" s="146"/>
      <c r="E1" s="146"/>
      <c r="F1" s="146"/>
      <c r="G1" s="146"/>
      <c r="H1" s="146"/>
      <c r="I1" s="146"/>
    </row>
    <row r="2" spans="1:9" ht="24.75" x14ac:dyDescent="0.25">
      <c r="A2" s="148" t="s">
        <v>13</v>
      </c>
      <c r="B2" s="147" t="s">
        <v>33</v>
      </c>
      <c r="C2" s="33" t="s">
        <v>14</v>
      </c>
      <c r="D2" s="33" t="s">
        <v>174</v>
      </c>
      <c r="E2" s="33" t="s">
        <v>5</v>
      </c>
      <c r="F2" s="33" t="s">
        <v>175</v>
      </c>
      <c r="G2" s="33" t="s">
        <v>5</v>
      </c>
      <c r="H2" s="97" t="s">
        <v>114</v>
      </c>
      <c r="I2" s="33" t="s">
        <v>15</v>
      </c>
    </row>
    <row r="3" spans="1:9" ht="23.25" customHeight="1" x14ac:dyDescent="0.25">
      <c r="A3" s="148"/>
      <c r="B3" s="147"/>
      <c r="C3" s="33"/>
      <c r="D3" s="33">
        <v>2023</v>
      </c>
      <c r="E3" s="33" t="s">
        <v>16</v>
      </c>
      <c r="F3" s="33">
        <v>2024</v>
      </c>
      <c r="G3" s="33" t="s">
        <v>16</v>
      </c>
      <c r="H3" s="33" t="s">
        <v>113</v>
      </c>
      <c r="I3" s="33" t="s">
        <v>17</v>
      </c>
    </row>
    <row r="4" spans="1:9" x14ac:dyDescent="0.25">
      <c r="A4" s="38">
        <v>1</v>
      </c>
      <c r="B4" s="35">
        <v>40110</v>
      </c>
      <c r="C4" s="36" t="s">
        <v>18</v>
      </c>
      <c r="D4" s="73">
        <v>339456.30000000005</v>
      </c>
      <c r="E4" s="41">
        <f>D4*100/D34</f>
        <v>41.63890280233877</v>
      </c>
      <c r="F4" s="121">
        <v>279319.57</v>
      </c>
      <c r="G4" s="41">
        <f>F4*100/F34</f>
        <v>38.1361369890597</v>
      </c>
      <c r="H4" s="41">
        <f>(F4-D4)*100/D4</f>
        <v>-17.715602862577608</v>
      </c>
      <c r="I4" s="34">
        <f>F4-D4</f>
        <v>-60136.73000000004</v>
      </c>
    </row>
    <row r="5" spans="1:9" x14ac:dyDescent="0.25">
      <c r="A5" s="38">
        <v>2</v>
      </c>
      <c r="B5" s="35">
        <v>50001</v>
      </c>
      <c r="C5" s="36" t="s">
        <v>90</v>
      </c>
      <c r="D5" s="119">
        <v>38325</v>
      </c>
      <c r="E5" s="41">
        <f>D5*100/D34</f>
        <v>4.7010791960544935</v>
      </c>
      <c r="F5" s="122">
        <v>41908.42</v>
      </c>
      <c r="G5" s="41">
        <f>F5*100/F34</f>
        <v>5.7218520210204007</v>
      </c>
      <c r="H5" s="41">
        <f t="shared" ref="H5:H34" si="0">(F5-D5)*100/D5</f>
        <v>9.3500848010437014</v>
      </c>
      <c r="I5" s="34">
        <f t="shared" ref="I5:I34" si="1">F5-D5</f>
        <v>3583.4199999999983</v>
      </c>
    </row>
    <row r="6" spans="1:9" x14ac:dyDescent="0.25">
      <c r="A6" s="38">
        <v>3</v>
      </c>
      <c r="B6" s="35">
        <v>50009</v>
      </c>
      <c r="C6" s="36" t="s">
        <v>91</v>
      </c>
      <c r="D6" s="119">
        <v>148150.18</v>
      </c>
      <c r="E6" s="41">
        <f>D6*100/D34</f>
        <v>18.1726217635937</v>
      </c>
      <c r="F6" s="37">
        <v>119364</v>
      </c>
      <c r="G6" s="41">
        <f>F6*100/F34</f>
        <v>16.297038748706804</v>
      </c>
      <c r="H6" s="41">
        <f t="shared" si="0"/>
        <v>-19.430405011995255</v>
      </c>
      <c r="I6" s="34">
        <f t="shared" si="1"/>
        <v>-28786.179999999993</v>
      </c>
    </row>
    <row r="7" spans="1:9" x14ac:dyDescent="0.25">
      <c r="A7" s="38">
        <v>4</v>
      </c>
      <c r="B7" s="35">
        <v>50013</v>
      </c>
      <c r="C7" s="36" t="s">
        <v>92</v>
      </c>
      <c r="D7" s="73">
        <v>331</v>
      </c>
      <c r="E7" s="41">
        <f>D7*100/D34</f>
        <v>4.0601623324045336E-2</v>
      </c>
      <c r="F7" s="37">
        <v>250</v>
      </c>
      <c r="G7" s="41">
        <f>F7*100/F34</f>
        <v>3.4133069327240209E-2</v>
      </c>
      <c r="H7" s="41">
        <f t="shared" si="0"/>
        <v>-24.471299093655588</v>
      </c>
      <c r="I7" s="34">
        <f t="shared" si="1"/>
        <v>-81</v>
      </c>
    </row>
    <row r="8" spans="1:9" x14ac:dyDescent="0.25">
      <c r="A8" s="38">
        <v>5</v>
      </c>
      <c r="B8" s="35">
        <v>50014</v>
      </c>
      <c r="C8" s="36" t="s">
        <v>93</v>
      </c>
      <c r="D8" s="73">
        <v>90</v>
      </c>
      <c r="E8" s="41">
        <f>D8*100/D34</f>
        <v>1.1039716311673959E-2</v>
      </c>
      <c r="F8" s="37">
        <v>0</v>
      </c>
      <c r="G8" s="41">
        <f>F8*100/F34</f>
        <v>0</v>
      </c>
      <c r="H8" s="41">
        <f t="shared" si="0"/>
        <v>-100</v>
      </c>
      <c r="I8" s="34">
        <f t="shared" si="1"/>
        <v>-90</v>
      </c>
    </row>
    <row r="9" spans="1:9" x14ac:dyDescent="0.25">
      <c r="A9" s="38">
        <v>6</v>
      </c>
      <c r="B9" s="35">
        <v>50015</v>
      </c>
      <c r="C9" s="36" t="s">
        <v>94</v>
      </c>
      <c r="D9" s="73">
        <v>407</v>
      </c>
      <c r="E9" s="41">
        <f>D9*100/D34</f>
        <v>4.9924050431681119E-2</v>
      </c>
      <c r="F9" s="37">
        <v>657</v>
      </c>
      <c r="G9" s="41">
        <f>F9*100/F34</f>
        <v>8.9701706191987279E-2</v>
      </c>
      <c r="H9" s="41">
        <f t="shared" si="0"/>
        <v>61.425061425061422</v>
      </c>
      <c r="I9" s="34">
        <f t="shared" si="1"/>
        <v>250</v>
      </c>
    </row>
    <row r="10" spans="1:9" x14ac:dyDescent="0.25">
      <c r="A10" s="38">
        <v>7</v>
      </c>
      <c r="B10" s="35">
        <v>50016</v>
      </c>
      <c r="C10" s="36" t="s">
        <v>95</v>
      </c>
      <c r="D10" s="73">
        <v>19697</v>
      </c>
      <c r="E10" s="41">
        <f>D10*100/D34</f>
        <v>2.416103246567133</v>
      </c>
      <c r="F10" s="37">
        <v>17482</v>
      </c>
      <c r="G10" s="41">
        <f>F10*100/F34</f>
        <v>2.3868572719152534</v>
      </c>
      <c r="H10" s="41">
        <f t="shared" si="0"/>
        <v>-11.245367314819516</v>
      </c>
      <c r="I10" s="34">
        <f t="shared" si="1"/>
        <v>-2215</v>
      </c>
    </row>
    <row r="11" spans="1:9" x14ac:dyDescent="0.25">
      <c r="A11" s="38">
        <v>8</v>
      </c>
      <c r="B11" s="35">
        <v>50017</v>
      </c>
      <c r="C11" s="36" t="s">
        <v>96</v>
      </c>
      <c r="D11" s="73">
        <v>2068</v>
      </c>
      <c r="E11" s="41">
        <f>D11*100/D34</f>
        <v>0.25366814813935273</v>
      </c>
      <c r="F11" s="37">
        <v>3010</v>
      </c>
      <c r="G11" s="41">
        <f>F11*100/F34</f>
        <v>0.41096215469997216</v>
      </c>
      <c r="H11" s="41">
        <f t="shared" si="0"/>
        <v>45.551257253384911</v>
      </c>
      <c r="I11" s="34">
        <f t="shared" si="1"/>
        <v>942</v>
      </c>
    </row>
    <row r="12" spans="1:9" x14ac:dyDescent="0.25">
      <c r="A12" s="38">
        <v>9</v>
      </c>
      <c r="B12" s="35">
        <v>50019</v>
      </c>
      <c r="C12" s="36" t="s">
        <v>97</v>
      </c>
      <c r="D12" s="73">
        <v>1281.71</v>
      </c>
      <c r="E12" s="41">
        <f>D12*100/D34</f>
        <v>0.15721905326484031</v>
      </c>
      <c r="F12" s="37">
        <v>1877.41</v>
      </c>
      <c r="G12" s="41">
        <f>F12*100/F34</f>
        <v>0.25632706274261619</v>
      </c>
      <c r="H12" s="41">
        <f t="shared" si="0"/>
        <v>46.476972169991654</v>
      </c>
      <c r="I12" s="34">
        <f t="shared" si="1"/>
        <v>595.70000000000005</v>
      </c>
    </row>
    <row r="13" spans="1:9" x14ac:dyDescent="0.25">
      <c r="A13" s="38">
        <v>10</v>
      </c>
      <c r="B13" s="35">
        <v>50024</v>
      </c>
      <c r="C13" s="36" t="s">
        <v>98</v>
      </c>
      <c r="D13" s="73">
        <v>180</v>
      </c>
      <c r="E13" s="41">
        <f>D13*100/D34</f>
        <v>2.2079432623347918E-2</v>
      </c>
      <c r="F13" s="37">
        <v>590</v>
      </c>
      <c r="G13" s="41">
        <f>F13*100/F34</f>
        <v>8.0554043612286894E-2</v>
      </c>
      <c r="H13" s="41">
        <f t="shared" si="0"/>
        <v>227.77777777777777</v>
      </c>
      <c r="I13" s="34">
        <f t="shared" si="1"/>
        <v>410</v>
      </c>
    </row>
    <row r="14" spans="1:9" x14ac:dyDescent="0.25">
      <c r="A14" s="38">
        <v>11</v>
      </c>
      <c r="B14" s="35">
        <v>50026</v>
      </c>
      <c r="C14" s="36" t="s">
        <v>99</v>
      </c>
      <c r="D14" s="73">
        <v>3521.15</v>
      </c>
      <c r="E14" s="41">
        <f>D14*100/D34</f>
        <v>0.43191663434278621</v>
      </c>
      <c r="F14" s="37">
        <v>8041.5</v>
      </c>
      <c r="G14" s="41">
        <f>F14*100/F34</f>
        <v>1.0979243079800087</v>
      </c>
      <c r="H14" s="41">
        <f t="shared" si="0"/>
        <v>128.37709271118811</v>
      </c>
      <c r="I14" s="34">
        <f t="shared" si="1"/>
        <v>4520.3500000000004</v>
      </c>
    </row>
    <row r="15" spans="1:9" x14ac:dyDescent="0.25">
      <c r="A15" s="38">
        <v>12</v>
      </c>
      <c r="B15" s="35">
        <v>50029</v>
      </c>
      <c r="C15" s="36" t="s">
        <v>100</v>
      </c>
      <c r="D15" s="73">
        <v>38650.6</v>
      </c>
      <c r="E15" s="41">
        <f>D15*100/D34</f>
        <v>4.7410184363998384</v>
      </c>
      <c r="F15" s="37">
        <v>34402</v>
      </c>
      <c r="G15" s="41">
        <f>F15*100/F34</f>
        <v>4.6969834039828706</v>
      </c>
      <c r="H15" s="41">
        <f t="shared" si="0"/>
        <v>-10.99232612171609</v>
      </c>
      <c r="I15" s="34">
        <f t="shared" si="1"/>
        <v>-4248.5999999999985</v>
      </c>
    </row>
    <row r="16" spans="1:9" x14ac:dyDescent="0.25">
      <c r="A16" s="38">
        <v>13</v>
      </c>
      <c r="B16" s="35">
        <v>50032</v>
      </c>
      <c r="C16" s="36" t="s">
        <v>101</v>
      </c>
      <c r="D16" s="73">
        <v>9136</v>
      </c>
      <c r="E16" s="41">
        <f>D16*100/D34</f>
        <v>1.120653869149481</v>
      </c>
      <c r="F16" s="37">
        <v>9596</v>
      </c>
      <c r="G16" s="41">
        <f>F16*100/F34</f>
        <v>1.3101637330567883</v>
      </c>
      <c r="H16" s="41">
        <f t="shared" si="0"/>
        <v>5.0350262697022767</v>
      </c>
      <c r="I16" s="34">
        <f t="shared" si="1"/>
        <v>460</v>
      </c>
    </row>
    <row r="17" spans="1:9" x14ac:dyDescent="0.25">
      <c r="A17" s="38">
        <v>14</v>
      </c>
      <c r="B17" s="35">
        <v>50103</v>
      </c>
      <c r="C17" s="36" t="s">
        <v>19</v>
      </c>
      <c r="D17" s="73">
        <v>345</v>
      </c>
      <c r="E17" s="41">
        <f>D17*100/D34</f>
        <v>4.2318912528083508E-2</v>
      </c>
      <c r="F17" s="37">
        <v>500</v>
      </c>
      <c r="G17" s="41">
        <f>F17*100/F34</f>
        <v>6.8266138654480418E-2</v>
      </c>
      <c r="H17" s="41">
        <f t="shared" si="0"/>
        <v>44.927536231884055</v>
      </c>
      <c r="I17" s="34">
        <f t="shared" si="1"/>
        <v>155</v>
      </c>
    </row>
    <row r="18" spans="1:9" x14ac:dyDescent="0.25">
      <c r="A18" s="38">
        <v>15</v>
      </c>
      <c r="B18" s="35">
        <v>50104</v>
      </c>
      <c r="C18" s="36" t="s">
        <v>20</v>
      </c>
      <c r="D18" s="73">
        <v>9637.23</v>
      </c>
      <c r="E18" s="41">
        <f>D18*100/D34</f>
        <v>1.1821365025594848</v>
      </c>
      <c r="F18" s="37">
        <v>6870</v>
      </c>
      <c r="G18" s="41">
        <f>F18*100/F34</f>
        <v>0.93797674511256102</v>
      </c>
      <c r="H18" s="41">
        <f t="shared" si="0"/>
        <v>-28.713956188655864</v>
      </c>
      <c r="I18" s="34">
        <f t="shared" si="1"/>
        <v>-2767.2299999999996</v>
      </c>
    </row>
    <row r="19" spans="1:9" x14ac:dyDescent="0.25">
      <c r="A19" s="38">
        <v>16</v>
      </c>
      <c r="B19" s="35">
        <v>50205</v>
      </c>
      <c r="C19" s="36" t="s">
        <v>21</v>
      </c>
      <c r="D19" s="73">
        <v>3269.5</v>
      </c>
      <c r="E19" s="41">
        <f>D19*100/D34</f>
        <v>0.40104836090020007</v>
      </c>
      <c r="F19" s="37">
        <v>3321.2799999999997</v>
      </c>
      <c r="G19" s="41">
        <f>F19*100/F34</f>
        <v>0.45346192198070545</v>
      </c>
      <c r="H19" s="41">
        <f t="shared" si="0"/>
        <v>1.5837283988377351</v>
      </c>
      <c r="I19" s="34">
        <f t="shared" si="1"/>
        <v>51.779999999999745</v>
      </c>
    </row>
    <row r="20" spans="1:9" x14ac:dyDescent="0.25">
      <c r="A20" s="38">
        <v>17</v>
      </c>
      <c r="B20" s="35">
        <v>50401</v>
      </c>
      <c r="C20" s="36" t="s">
        <v>22</v>
      </c>
      <c r="D20" s="120"/>
      <c r="E20" s="41">
        <f>D20*100/D34</f>
        <v>0</v>
      </c>
      <c r="F20" s="37">
        <v>0</v>
      </c>
      <c r="G20" s="41">
        <f>F20*100/F34</f>
        <v>0</v>
      </c>
      <c r="H20" s="41" t="e">
        <f t="shared" si="0"/>
        <v>#DIV/0!</v>
      </c>
      <c r="I20" s="34">
        <f t="shared" si="1"/>
        <v>0</v>
      </c>
    </row>
    <row r="21" spans="1:9" x14ac:dyDescent="0.25">
      <c r="A21" s="38">
        <v>18</v>
      </c>
      <c r="B21" s="35">
        <v>50403</v>
      </c>
      <c r="C21" s="36" t="s">
        <v>23</v>
      </c>
      <c r="D21" s="120"/>
      <c r="E21" s="41">
        <f>D21*100/D34</f>
        <v>0</v>
      </c>
      <c r="F21" s="37">
        <v>0</v>
      </c>
      <c r="G21" s="41">
        <f>F21*100/F34</f>
        <v>0</v>
      </c>
      <c r="H21" s="41" t="e">
        <f t="shared" si="0"/>
        <v>#DIV/0!</v>
      </c>
      <c r="I21" s="34">
        <f t="shared" si="1"/>
        <v>0</v>
      </c>
    </row>
    <row r="22" spans="1:9" x14ac:dyDescent="0.25">
      <c r="A22" s="38">
        <v>19</v>
      </c>
      <c r="B22" s="35">
        <v>50405</v>
      </c>
      <c r="C22" s="36" t="s">
        <v>24</v>
      </c>
      <c r="D22" s="73">
        <v>5335.0499999999993</v>
      </c>
      <c r="E22" s="41">
        <f>D22*100/D34</f>
        <v>0.65441598342884599</v>
      </c>
      <c r="F22" s="37">
        <v>3703.88</v>
      </c>
      <c r="G22" s="41">
        <f>F22*100/F34</f>
        <v>0.5056991712791139</v>
      </c>
      <c r="H22" s="41">
        <f t="shared" si="0"/>
        <v>-30.57459630181534</v>
      </c>
      <c r="I22" s="34">
        <f t="shared" si="1"/>
        <v>-1631.1699999999992</v>
      </c>
    </row>
    <row r="23" spans="1:9" x14ac:dyDescent="0.25">
      <c r="A23" s="38">
        <v>20</v>
      </c>
      <c r="B23" s="35">
        <v>50406</v>
      </c>
      <c r="C23" s="36" t="s">
        <v>25</v>
      </c>
      <c r="D23" s="73">
        <v>1030</v>
      </c>
      <c r="E23" s="41">
        <f>D23*100/D34</f>
        <v>0.12634342001137974</v>
      </c>
      <c r="F23" s="37">
        <v>0</v>
      </c>
      <c r="G23" s="41">
        <f>F23*100/F34</f>
        <v>0</v>
      </c>
      <c r="H23" s="41">
        <f t="shared" si="0"/>
        <v>-100</v>
      </c>
      <c r="I23" s="34">
        <f t="shared" si="1"/>
        <v>-1030</v>
      </c>
    </row>
    <row r="24" spans="1:9" x14ac:dyDescent="0.25">
      <c r="A24" s="38">
        <v>21</v>
      </c>
      <c r="B24" s="35">
        <v>50407</v>
      </c>
      <c r="C24" s="36" t="s">
        <v>26</v>
      </c>
      <c r="D24" s="73">
        <v>2641</v>
      </c>
      <c r="E24" s="41">
        <f>D24*100/D34</f>
        <v>0.32395434199034362</v>
      </c>
      <c r="F24" s="37">
        <v>3094</v>
      </c>
      <c r="G24" s="41">
        <f>F24*100/F34</f>
        <v>0.42243086599392488</v>
      </c>
      <c r="H24" s="41">
        <f t="shared" si="0"/>
        <v>17.152593714502082</v>
      </c>
      <c r="I24" s="34">
        <f t="shared" si="1"/>
        <v>453</v>
      </c>
    </row>
    <row r="25" spans="1:9" x14ac:dyDescent="0.25">
      <c r="A25" s="38">
        <v>22</v>
      </c>
      <c r="B25" s="35">
        <v>50408</v>
      </c>
      <c r="C25" s="36" t="s">
        <v>27</v>
      </c>
      <c r="D25" s="73">
        <v>13922.619999999999</v>
      </c>
      <c r="E25" s="41">
        <f>D25*100/D34</f>
        <v>1.7077975012804232</v>
      </c>
      <c r="F25" s="37">
        <v>5502.3499999999995</v>
      </c>
      <c r="G25" s="41">
        <f>F25*100/F34</f>
        <v>0.75124837605096073</v>
      </c>
      <c r="H25" s="41">
        <f t="shared" si="0"/>
        <v>-60.47906213054727</v>
      </c>
      <c r="I25" s="34">
        <f t="shared" si="1"/>
        <v>-8420.27</v>
      </c>
    </row>
    <row r="26" spans="1:9" x14ac:dyDescent="0.25">
      <c r="A26" s="38">
        <v>23</v>
      </c>
      <c r="B26" s="35">
        <v>50409</v>
      </c>
      <c r="C26" s="38" t="s">
        <v>30</v>
      </c>
      <c r="D26" s="73">
        <v>16746</v>
      </c>
      <c r="E26" s="41">
        <f>D26*100/D34</f>
        <v>2.0541232150588011</v>
      </c>
      <c r="F26" s="37">
        <v>15700.5</v>
      </c>
      <c r="G26" s="41">
        <f>F26*100/F34</f>
        <v>2.1436250198893396</v>
      </c>
      <c r="H26" s="41">
        <f t="shared" si="0"/>
        <v>-6.24328197778574</v>
      </c>
      <c r="I26" s="34">
        <f t="shared" si="1"/>
        <v>-1045.5</v>
      </c>
    </row>
    <row r="27" spans="1:9" x14ac:dyDescent="0.25">
      <c r="A27" s="38">
        <v>24</v>
      </c>
      <c r="B27" s="35">
        <v>50409</v>
      </c>
      <c r="C27" s="38" t="s">
        <v>29</v>
      </c>
      <c r="D27" s="73">
        <v>15838</v>
      </c>
      <c r="E27" s="41">
        <f>D27*100/D34</f>
        <v>1.9427447438254684</v>
      </c>
      <c r="F27" s="37">
        <v>14576.3</v>
      </c>
      <c r="G27" s="41">
        <f>F27*100/F34</f>
        <v>1.9901354337386059</v>
      </c>
      <c r="H27" s="41">
        <f t="shared" si="0"/>
        <v>-7.9662836216694073</v>
      </c>
      <c r="I27" s="34">
        <f t="shared" si="1"/>
        <v>-1261.7000000000007</v>
      </c>
    </row>
    <row r="28" spans="1:9" x14ac:dyDescent="0.25">
      <c r="A28" s="38">
        <v>25</v>
      </c>
      <c r="B28" s="35">
        <v>50409</v>
      </c>
      <c r="C28" s="38" t="s">
        <v>28</v>
      </c>
      <c r="D28" s="73">
        <v>21290</v>
      </c>
      <c r="E28" s="41">
        <f>D28*100/D34</f>
        <v>2.6115062252837618</v>
      </c>
      <c r="F28" s="37">
        <v>33055</v>
      </c>
      <c r="G28" s="41">
        <f>F28*100/F34</f>
        <v>4.5130744264477007</v>
      </c>
      <c r="H28" s="41">
        <f t="shared" si="0"/>
        <v>55.26068576796618</v>
      </c>
      <c r="I28" s="34">
        <f t="shared" si="1"/>
        <v>11765</v>
      </c>
    </row>
    <row r="29" spans="1:9" x14ac:dyDescent="0.25">
      <c r="A29" s="38">
        <v>26</v>
      </c>
      <c r="B29" s="35">
        <v>50409</v>
      </c>
      <c r="C29" s="36" t="s">
        <v>102</v>
      </c>
      <c r="D29" s="73">
        <v>102</v>
      </c>
      <c r="E29" s="41">
        <f>D29*100/D34</f>
        <v>1.2511678486563819E-2</v>
      </c>
      <c r="F29" s="37">
        <v>0</v>
      </c>
      <c r="G29" s="41">
        <f>F29*100/F34</f>
        <v>0</v>
      </c>
      <c r="H29" s="41">
        <f t="shared" si="0"/>
        <v>-100</v>
      </c>
      <c r="I29" s="34">
        <f t="shared" si="1"/>
        <v>-102</v>
      </c>
    </row>
    <row r="30" spans="1:9" x14ac:dyDescent="0.25">
      <c r="A30" s="38">
        <v>27</v>
      </c>
      <c r="B30" s="35">
        <v>50504</v>
      </c>
      <c r="C30" s="36" t="s">
        <v>31</v>
      </c>
      <c r="D30" s="73">
        <v>27735</v>
      </c>
      <c r="E30" s="41">
        <f>D30*100/D34</f>
        <v>3.4020725767141915</v>
      </c>
      <c r="F30" s="37">
        <v>30971.33</v>
      </c>
      <c r="G30" s="41">
        <f>F30*100/F34</f>
        <v>4.2285862161873382</v>
      </c>
      <c r="H30" s="41">
        <f t="shared" si="0"/>
        <v>11.668757887146212</v>
      </c>
      <c r="I30" s="34">
        <f t="shared" si="1"/>
        <v>3236.3300000000017</v>
      </c>
    </row>
    <row r="31" spans="1:9" x14ac:dyDescent="0.25">
      <c r="A31" s="38"/>
      <c r="B31" s="35"/>
      <c r="C31" s="118" t="s">
        <v>143</v>
      </c>
      <c r="D31" s="73">
        <v>92788</v>
      </c>
      <c r="E31" s="41"/>
      <c r="F31" s="37">
        <v>92245</v>
      </c>
      <c r="G31" s="41"/>
      <c r="H31" s="41"/>
      <c r="I31" s="34">
        <f t="shared" si="1"/>
        <v>-543</v>
      </c>
    </row>
    <row r="32" spans="1:9" x14ac:dyDescent="0.25">
      <c r="A32" s="38"/>
      <c r="B32" s="35"/>
      <c r="C32" s="118" t="s">
        <v>144</v>
      </c>
      <c r="D32" s="73">
        <v>3265</v>
      </c>
      <c r="E32" s="41"/>
      <c r="F32" s="37">
        <v>6390</v>
      </c>
      <c r="G32" s="41"/>
      <c r="H32" s="41"/>
      <c r="I32" s="34">
        <f t="shared" si="1"/>
        <v>3125</v>
      </c>
    </row>
    <row r="33" spans="1:9" x14ac:dyDescent="0.25">
      <c r="A33" s="38"/>
      <c r="B33" s="35"/>
      <c r="C33" s="118"/>
      <c r="D33" s="37"/>
      <c r="E33" s="41"/>
      <c r="F33" s="37"/>
      <c r="G33" s="41"/>
      <c r="H33" s="41"/>
      <c r="I33" s="34"/>
    </row>
    <row r="34" spans="1:9" x14ac:dyDescent="0.25">
      <c r="A34" s="38"/>
      <c r="B34" s="35"/>
      <c r="C34" s="39" t="s">
        <v>32</v>
      </c>
      <c r="D34" s="42">
        <f>SUM(D4:D33)</f>
        <v>815238.34</v>
      </c>
      <c r="E34" s="99">
        <f>SUM(E4:E33)</f>
        <v>88.217801434608702</v>
      </c>
      <c r="F34" s="42">
        <f>SUM(F4:F33)</f>
        <v>732427.53999999992</v>
      </c>
      <c r="G34" s="99">
        <f>SUM(G4:G33)</f>
        <v>86.53313882763068</v>
      </c>
      <c r="H34" s="41">
        <f t="shared" si="0"/>
        <v>-10.157863772697448</v>
      </c>
      <c r="I34" s="34">
        <f t="shared" si="1"/>
        <v>-82810.800000000047</v>
      </c>
    </row>
    <row r="35" spans="1:9" ht="14.1" customHeight="1" x14ac:dyDescent="0.25">
      <c r="A35" s="140" t="s">
        <v>181</v>
      </c>
      <c r="B35" s="140"/>
      <c r="C35" s="140"/>
      <c r="D35" s="140"/>
      <c r="E35" s="140"/>
      <c r="F35" s="140"/>
      <c r="G35" s="140"/>
      <c r="H35" s="140"/>
      <c r="I35" s="140"/>
    </row>
    <row r="36" spans="1:9" ht="12" customHeight="1" x14ac:dyDescent="0.25">
      <c r="A36" s="98"/>
      <c r="B36" s="98"/>
      <c r="C36" s="98"/>
      <c r="D36" s="98"/>
      <c r="E36" s="98"/>
      <c r="F36" s="98"/>
      <c r="G36" s="98"/>
      <c r="H36" s="98"/>
      <c r="I36" s="98"/>
    </row>
    <row r="37" spans="1:9" ht="17.25" customHeight="1" x14ac:dyDescent="0.25">
      <c r="A37" s="32"/>
      <c r="B37" s="32"/>
      <c r="C37" s="149"/>
      <c r="D37" s="149"/>
      <c r="E37" s="32"/>
      <c r="F37" s="32"/>
      <c r="G37" s="32"/>
      <c r="H37" s="32"/>
      <c r="I37" s="138"/>
    </row>
    <row r="38" spans="1:9" ht="23.25" x14ac:dyDescent="0.25">
      <c r="C38" s="40" t="s">
        <v>145</v>
      </c>
      <c r="D38" s="150">
        <f>D34</f>
        <v>815238.34</v>
      </c>
      <c r="E38" s="150"/>
    </row>
    <row r="39" spans="1:9" ht="23.25" x14ac:dyDescent="0.25">
      <c r="C39" s="40" t="s">
        <v>146</v>
      </c>
      <c r="D39" s="150">
        <f>F34</f>
        <v>732427.53999999992</v>
      </c>
      <c r="E39" s="150"/>
    </row>
    <row r="41" spans="1:9" x14ac:dyDescent="0.25">
      <c r="D41" s="17"/>
    </row>
    <row r="42" spans="1:9" x14ac:dyDescent="0.25">
      <c r="D42" s="17"/>
    </row>
    <row r="43" spans="1:9" x14ac:dyDescent="0.25">
      <c r="D43" s="17"/>
    </row>
    <row r="44" spans="1:9" x14ac:dyDescent="0.25">
      <c r="D44" s="17"/>
    </row>
    <row r="49" spans="2:6" x14ac:dyDescent="0.25">
      <c r="B49" s="141" t="s">
        <v>182</v>
      </c>
      <c r="C49" s="141"/>
      <c r="D49" s="141"/>
      <c r="E49" s="141"/>
      <c r="F49" s="141"/>
    </row>
  </sheetData>
  <mergeCells count="8">
    <mergeCell ref="A1:I1"/>
    <mergeCell ref="B2:B3"/>
    <mergeCell ref="A35:I35"/>
    <mergeCell ref="B49:F49"/>
    <mergeCell ref="A2:A3"/>
    <mergeCell ref="C37:D37"/>
    <mergeCell ref="D38:E38"/>
    <mergeCell ref="D39:E39"/>
  </mergeCells>
  <pageMargins left="0.45" right="0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"/>
  <sheetViews>
    <sheetView zoomScaleNormal="100" workbookViewId="0">
      <selection activeCell="A2" sqref="A2"/>
    </sheetView>
  </sheetViews>
  <sheetFormatPr defaultRowHeight="15" x14ac:dyDescent="0.25"/>
  <cols>
    <col min="1" max="1" width="25.28515625" customWidth="1"/>
    <col min="2" max="2" width="13.42578125" customWidth="1"/>
    <col min="3" max="3" width="8.7109375" customWidth="1"/>
    <col min="4" max="4" width="12.28515625" customWidth="1"/>
    <col min="5" max="5" width="9.140625" customWidth="1"/>
    <col min="6" max="6" width="8.7109375" customWidth="1"/>
    <col min="7" max="7" width="12" customWidth="1"/>
    <col min="8" max="8" width="10.140625" customWidth="1"/>
    <col min="9" max="9" width="9.5703125" bestFit="1" customWidth="1"/>
    <col min="10" max="10" width="10" customWidth="1"/>
    <col min="11" max="11" width="14.85546875" customWidth="1"/>
    <col min="12" max="13" width="10.5703125" bestFit="1" customWidth="1"/>
  </cols>
  <sheetData>
    <row r="1" spans="1:14" x14ac:dyDescent="0.25">
      <c r="A1" t="s">
        <v>184</v>
      </c>
    </row>
    <row r="2" spans="1:14" ht="77.25" x14ac:dyDescent="0.25">
      <c r="A2" s="43" t="s">
        <v>3</v>
      </c>
      <c r="B2" s="44" t="s">
        <v>111</v>
      </c>
      <c r="C2" s="44" t="s">
        <v>89</v>
      </c>
      <c r="D2" s="5" t="s">
        <v>147</v>
      </c>
      <c r="E2" s="5" t="s">
        <v>4</v>
      </c>
      <c r="F2" s="5" t="s">
        <v>148</v>
      </c>
      <c r="G2" s="5" t="s">
        <v>149</v>
      </c>
      <c r="H2" s="5" t="s">
        <v>138</v>
      </c>
      <c r="J2" s="23"/>
      <c r="K2" s="18"/>
      <c r="L2" s="26"/>
      <c r="M2" s="27"/>
      <c r="N2" s="18"/>
    </row>
    <row r="3" spans="1:14" ht="27" customHeight="1" x14ac:dyDescent="0.25">
      <c r="A3" s="45" t="s">
        <v>0</v>
      </c>
      <c r="B3" s="46">
        <v>13212457</v>
      </c>
      <c r="C3" s="47">
        <f>B3*100/B10</f>
        <v>86.715577675728056</v>
      </c>
      <c r="D3" s="46">
        <v>6981287.9099999992</v>
      </c>
      <c r="E3" s="139">
        <f>D3*100/B3</f>
        <v>52.838680269687906</v>
      </c>
      <c r="F3" s="100">
        <f>D3*100/D10</f>
        <v>93.80294871416173</v>
      </c>
      <c r="G3" s="123">
        <v>5622491.6100000003</v>
      </c>
      <c r="H3" s="139">
        <f>(D3-G3)*100/G3</f>
        <v>24.167155671398124</v>
      </c>
      <c r="J3" s="23"/>
      <c r="K3" s="25"/>
      <c r="L3" s="26"/>
      <c r="M3" s="27"/>
      <c r="N3" s="18"/>
    </row>
    <row r="4" spans="1:14" ht="27.75" customHeight="1" x14ac:dyDescent="0.25">
      <c r="A4" s="45" t="s">
        <v>112</v>
      </c>
      <c r="B4" s="48">
        <v>1436260</v>
      </c>
      <c r="C4" s="47">
        <f>B4*100/B10</f>
        <v>9.4264159643086192</v>
      </c>
      <c r="D4" s="100">
        <v>324403.86</v>
      </c>
      <c r="E4" s="139">
        <f>D4*100/B4</f>
        <v>22.586708534666425</v>
      </c>
      <c r="F4" s="100">
        <f>D4*100/D10</f>
        <v>4.358800128937256</v>
      </c>
      <c r="G4" s="124">
        <f>4247.11+89509.55</f>
        <v>93756.66</v>
      </c>
      <c r="H4" s="139">
        <f>(D4-G4)*100/G4</f>
        <v>246.00620371928778</v>
      </c>
      <c r="J4" s="28"/>
      <c r="K4" s="18"/>
      <c r="L4" s="144"/>
      <c r="M4" s="29"/>
      <c r="N4" s="18"/>
    </row>
    <row r="5" spans="1:14" ht="27" customHeight="1" x14ac:dyDescent="0.25">
      <c r="A5" s="45" t="s">
        <v>1</v>
      </c>
      <c r="B5" s="49">
        <v>518152.5</v>
      </c>
      <c r="C5" s="47">
        <f>B5*100/B10</f>
        <v>3.4007220126901969</v>
      </c>
      <c r="D5" s="123">
        <v>124825.41</v>
      </c>
      <c r="E5" s="139">
        <f>D5*100/B5</f>
        <v>24.090477224369273</v>
      </c>
      <c r="F5" s="100"/>
      <c r="G5" s="123">
        <f>75318.53+20437.16+126472.5</f>
        <v>222228.19</v>
      </c>
      <c r="H5" s="139"/>
      <c r="J5" s="28"/>
      <c r="K5" s="30"/>
      <c r="L5" s="144"/>
      <c r="M5" s="30"/>
      <c r="N5" s="21"/>
    </row>
    <row r="6" spans="1:14" ht="26.25" x14ac:dyDescent="0.25">
      <c r="A6" s="45" t="s">
        <v>107</v>
      </c>
      <c r="B6" s="49">
        <v>48757.99</v>
      </c>
      <c r="C6" s="47">
        <f>B6*100/B10</f>
        <v>0.32000688964644286</v>
      </c>
      <c r="D6" s="123">
        <v>11986.5</v>
      </c>
      <c r="E6" s="139">
        <f>D6*100/B6</f>
        <v>24.583663108343885</v>
      </c>
      <c r="F6" s="100">
        <f>D6*100/D10</f>
        <v>0.16105467347246244</v>
      </c>
      <c r="G6" s="123">
        <v>0</v>
      </c>
      <c r="H6" s="139" t="e">
        <f>(D6-G6)*100/G6</f>
        <v>#DIV/0!</v>
      </c>
      <c r="J6" s="28"/>
      <c r="K6" s="30"/>
      <c r="L6" s="144"/>
      <c r="M6" s="30"/>
      <c r="N6" s="21"/>
    </row>
    <row r="7" spans="1:14" ht="33" customHeight="1" x14ac:dyDescent="0.25">
      <c r="A7" s="45" t="s">
        <v>108</v>
      </c>
      <c r="B7" s="49">
        <v>18341.330000000002</v>
      </c>
      <c r="C7" s="47">
        <f>B7*100/B10</f>
        <v>0.12037723387036653</v>
      </c>
      <c r="D7" s="123"/>
      <c r="E7" s="139">
        <f>D7*100/B7</f>
        <v>0</v>
      </c>
      <c r="F7" s="100"/>
      <c r="G7" s="123">
        <v>0</v>
      </c>
      <c r="H7" s="139"/>
      <c r="J7" s="28"/>
      <c r="K7" s="30"/>
      <c r="L7" s="144"/>
      <c r="M7" s="30"/>
      <c r="N7" s="21"/>
    </row>
    <row r="8" spans="1:14" ht="26.25" customHeight="1" x14ac:dyDescent="0.25">
      <c r="A8" s="45" t="s">
        <v>109</v>
      </c>
      <c r="B8" s="48">
        <v>0</v>
      </c>
      <c r="C8" s="47">
        <f>B8*100/B10</f>
        <v>0</v>
      </c>
      <c r="D8" s="123"/>
      <c r="E8" s="139">
        <v>0</v>
      </c>
      <c r="F8" s="100">
        <f>D8*100/D10</f>
        <v>0</v>
      </c>
      <c r="G8" s="123">
        <v>2086.67</v>
      </c>
      <c r="H8" s="139">
        <f>(D8-G8)*100/G8</f>
        <v>-100</v>
      </c>
      <c r="J8" s="31"/>
      <c r="K8" s="29"/>
      <c r="L8" s="144"/>
      <c r="M8" s="31"/>
      <c r="N8" s="21"/>
    </row>
    <row r="9" spans="1:14" ht="26.25" x14ac:dyDescent="0.25">
      <c r="A9" s="45" t="s">
        <v>110</v>
      </c>
      <c r="B9" s="48">
        <v>2575.0100000000002</v>
      </c>
      <c r="C9" s="47">
        <f>B9*100/B10</f>
        <v>1.6900223756321518E-2</v>
      </c>
      <c r="D9" s="123"/>
      <c r="E9" s="139">
        <f>D9*100/B9</f>
        <v>0</v>
      </c>
      <c r="F9" s="100"/>
      <c r="G9" s="123">
        <v>0</v>
      </c>
      <c r="H9" s="139"/>
    </row>
    <row r="10" spans="1:14" ht="28.5" customHeight="1" x14ac:dyDescent="0.25">
      <c r="A10" s="50" t="s">
        <v>2</v>
      </c>
      <c r="B10" s="51">
        <f>SUM(B3:B9)</f>
        <v>15236543.83</v>
      </c>
      <c r="C10" s="52">
        <f>SUM(C3:C9)</f>
        <v>100</v>
      </c>
      <c r="D10" s="6">
        <f>SUM(D3:D9)</f>
        <v>7442503.6799999997</v>
      </c>
      <c r="E10" s="117">
        <f>D10*100/B10</f>
        <v>48.84640350881989</v>
      </c>
      <c r="F10" s="102">
        <f>D10*100/B10</f>
        <v>48.84640350881989</v>
      </c>
      <c r="G10" s="6">
        <f>SUM(G3:G9)</f>
        <v>5940563.1300000008</v>
      </c>
      <c r="H10" s="101">
        <f>(D10-G10)*100/G10</f>
        <v>25.282797558621326</v>
      </c>
    </row>
    <row r="11" spans="1:14" x14ac:dyDescent="0.25">
      <c r="A11" s="152" t="s">
        <v>185</v>
      </c>
      <c r="B11" s="152"/>
      <c r="C11" s="152"/>
      <c r="D11" s="152"/>
      <c r="E11" s="152"/>
      <c r="F11" s="152"/>
      <c r="G11" s="152"/>
      <c r="H11" s="152"/>
    </row>
    <row r="16" spans="1:14" ht="26.25" x14ac:dyDescent="0.25">
      <c r="A16" s="5" t="s">
        <v>176</v>
      </c>
      <c r="B16" s="4">
        <f>D10</f>
        <v>7442503.6799999997</v>
      </c>
    </row>
    <row r="17" spans="1:8" ht="26.25" x14ac:dyDescent="0.25">
      <c r="A17" s="5" t="s">
        <v>177</v>
      </c>
      <c r="B17" s="4">
        <f>G10</f>
        <v>5940563.1300000008</v>
      </c>
    </row>
    <row r="20" spans="1:8" s="15" customFormat="1" x14ac:dyDescent="0.25"/>
    <row r="21" spans="1:8" x14ac:dyDescent="0.25">
      <c r="A21" s="151" t="s">
        <v>186</v>
      </c>
      <c r="B21" s="151"/>
      <c r="C21" s="151"/>
      <c r="D21" s="151"/>
      <c r="E21" s="151"/>
      <c r="F21" s="58"/>
      <c r="G21" s="58"/>
      <c r="H21" s="58"/>
    </row>
  </sheetData>
  <mergeCells count="3">
    <mergeCell ref="A21:E21"/>
    <mergeCell ref="L4:L8"/>
    <mergeCell ref="A11:H11"/>
  </mergeCells>
  <pageMargins left="0.45" right="0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9"/>
  <sheetViews>
    <sheetView zoomScaleNormal="100" workbookViewId="0">
      <selection activeCell="J6" sqref="J6"/>
    </sheetView>
  </sheetViews>
  <sheetFormatPr defaultRowHeight="15" x14ac:dyDescent="0.25"/>
  <cols>
    <col min="1" max="1" width="19.5703125" customWidth="1"/>
    <col min="2" max="2" width="12.85546875" customWidth="1"/>
    <col min="3" max="3" width="12.140625" customWidth="1"/>
    <col min="4" max="4" width="11.5703125" customWidth="1"/>
    <col min="5" max="5" width="10.5703125" customWidth="1"/>
    <col min="6" max="6" width="11.85546875" customWidth="1"/>
    <col min="7" max="7" width="10.42578125" customWidth="1"/>
    <col min="9" max="9" width="11.28515625" bestFit="1" customWidth="1"/>
  </cols>
  <sheetData>
    <row r="1" spans="1:9" x14ac:dyDescent="0.25">
      <c r="A1" s="153" t="s">
        <v>188</v>
      </c>
      <c r="B1" s="153"/>
      <c r="C1" s="153"/>
      <c r="D1" s="153"/>
      <c r="E1" s="153"/>
      <c r="F1" s="153"/>
      <c r="G1" s="153"/>
    </row>
    <row r="2" spans="1:9" ht="78" customHeight="1" x14ac:dyDescent="0.25">
      <c r="A2" s="7" t="s">
        <v>6</v>
      </c>
      <c r="B2" s="3" t="s">
        <v>116</v>
      </c>
      <c r="C2" s="3" t="s">
        <v>150</v>
      </c>
      <c r="D2" s="3" t="s">
        <v>4</v>
      </c>
      <c r="E2" s="3" t="s">
        <v>151</v>
      </c>
      <c r="F2" s="3" t="s">
        <v>152</v>
      </c>
      <c r="G2" s="3" t="s">
        <v>115</v>
      </c>
    </row>
    <row r="3" spans="1:9" x14ac:dyDescent="0.25">
      <c r="A3" s="54"/>
      <c r="B3" s="3"/>
      <c r="C3" s="3"/>
      <c r="D3" s="55"/>
      <c r="E3" s="54"/>
      <c r="F3" s="3"/>
      <c r="G3" s="3" t="s">
        <v>7</v>
      </c>
    </row>
    <row r="4" spans="1:9" x14ac:dyDescent="0.25">
      <c r="A4" s="8"/>
      <c r="B4" s="9"/>
      <c r="C4" s="9"/>
      <c r="D4" s="5"/>
      <c r="E4" s="157">
        <f>C5*100/C14</f>
        <v>56.191042689548262</v>
      </c>
      <c r="F4" s="9"/>
      <c r="G4" s="56"/>
    </row>
    <row r="5" spans="1:9" x14ac:dyDescent="0.25">
      <c r="A5" s="8" t="s">
        <v>8</v>
      </c>
      <c r="B5" s="59">
        <v>7936857</v>
      </c>
      <c r="C5" s="4">
        <v>4182020.42</v>
      </c>
      <c r="D5" s="19">
        <f>C5*100/B5</f>
        <v>52.691139830287987</v>
      </c>
      <c r="E5" s="157"/>
      <c r="F5" s="4">
        <f>3622824.67+2086.67</f>
        <v>3624911.34</v>
      </c>
      <c r="G5" s="19">
        <f>(C5-F5)*100/F5</f>
        <v>15.368902236378561</v>
      </c>
      <c r="I5" s="1"/>
    </row>
    <row r="6" spans="1:9" x14ac:dyDescent="0.25">
      <c r="A6" s="8"/>
      <c r="B6" s="56"/>
      <c r="C6" s="56"/>
      <c r="D6" s="53"/>
      <c r="E6" s="157">
        <f>C7*100/C14</f>
        <v>11.657004514910767</v>
      </c>
      <c r="F6" s="56"/>
      <c r="G6" s="56"/>
    </row>
    <row r="7" spans="1:9" x14ac:dyDescent="0.25">
      <c r="A7" s="8" t="s">
        <v>9</v>
      </c>
      <c r="B7" s="59">
        <v>1742648.83</v>
      </c>
      <c r="C7" s="57">
        <v>867572.99</v>
      </c>
      <c r="D7" s="19">
        <f t="shared" ref="D7:D13" si="0">C7*100/B7</f>
        <v>49.784728573226076</v>
      </c>
      <c r="E7" s="157"/>
      <c r="F7" s="57">
        <v>805826.29</v>
      </c>
      <c r="G7" s="19">
        <f>(C7-F7)*100/F7</f>
        <v>7.6625323306341802</v>
      </c>
      <c r="I7" s="1"/>
    </row>
    <row r="8" spans="1:9" x14ac:dyDescent="0.25">
      <c r="A8" s="8"/>
      <c r="B8" s="56"/>
      <c r="C8" s="56"/>
      <c r="D8" s="19"/>
      <c r="E8" s="157">
        <f>C9*100/C14</f>
        <v>2.0343793770216854</v>
      </c>
      <c r="F8" s="56"/>
      <c r="G8" s="56"/>
    </row>
    <row r="9" spans="1:9" x14ac:dyDescent="0.25">
      <c r="A9" s="8" t="s">
        <v>10</v>
      </c>
      <c r="B9" s="59">
        <v>250000.69</v>
      </c>
      <c r="C9" s="4">
        <v>151408.76</v>
      </c>
      <c r="D9" s="19">
        <f t="shared" si="0"/>
        <v>60.563336845190307</v>
      </c>
      <c r="E9" s="157"/>
      <c r="F9" s="4">
        <f>128855.56+20437.16</f>
        <v>149292.72</v>
      </c>
      <c r="G9" s="19">
        <f>(C9-F9)*100/F9</f>
        <v>1.4173765472288322</v>
      </c>
      <c r="I9" s="1"/>
    </row>
    <row r="10" spans="1:9" x14ac:dyDescent="0.25">
      <c r="A10" s="9"/>
      <c r="B10" s="56"/>
      <c r="C10" s="56"/>
      <c r="D10" s="19"/>
      <c r="E10" s="157">
        <f>C11*100/C14</f>
        <v>3.5797688715418952</v>
      </c>
      <c r="F10" s="56"/>
      <c r="G10" s="56"/>
    </row>
    <row r="11" spans="1:9" ht="15.75" customHeight="1" x14ac:dyDescent="0.25">
      <c r="A11" s="10" t="s">
        <v>11</v>
      </c>
      <c r="B11" s="59">
        <v>658009.68000000005</v>
      </c>
      <c r="C11" s="57">
        <v>266424.43</v>
      </c>
      <c r="D11" s="19">
        <f t="shared" si="0"/>
        <v>40.489439304297164</v>
      </c>
      <c r="E11" s="157"/>
      <c r="F11" s="57">
        <f>172221.35</f>
        <v>172221.35</v>
      </c>
      <c r="G11" s="19">
        <f>(C11-F11)*100/F11</f>
        <v>54.698839603800565</v>
      </c>
      <c r="I11" s="1"/>
    </row>
    <row r="12" spans="1:9" x14ac:dyDescent="0.25">
      <c r="A12" s="8"/>
      <c r="B12" s="56"/>
      <c r="C12" s="56"/>
      <c r="D12" s="19"/>
      <c r="E12" s="157">
        <f>C13*100/C14</f>
        <v>26.537804546977398</v>
      </c>
      <c r="F12" s="56"/>
      <c r="G12" s="56"/>
    </row>
    <row r="13" spans="1:9" x14ac:dyDescent="0.25">
      <c r="A13" s="8" t="s">
        <v>12</v>
      </c>
      <c r="B13" s="59">
        <v>4649027.63</v>
      </c>
      <c r="C13" s="57">
        <v>1975077.08</v>
      </c>
      <c r="D13" s="19">
        <f t="shared" si="0"/>
        <v>42.483659749727067</v>
      </c>
      <c r="E13" s="157"/>
      <c r="F13" s="57">
        <f>972329.38+89509.55+126472.5</f>
        <v>1188311.43</v>
      </c>
      <c r="G13" s="19">
        <f>(C13-F13)*100/F13</f>
        <v>66.208708435969527</v>
      </c>
      <c r="I13" s="1"/>
    </row>
    <row r="14" spans="1:9" ht="24.75" customHeight="1" x14ac:dyDescent="0.25">
      <c r="A14" s="7" t="s">
        <v>2</v>
      </c>
      <c r="B14" s="61">
        <f>SUM(B5:B13)</f>
        <v>15236543.829999998</v>
      </c>
      <c r="C14" s="6">
        <f>SUM(C5:C13)</f>
        <v>7442503.6799999997</v>
      </c>
      <c r="D14" s="60">
        <f>C14*100/B14</f>
        <v>48.84640350881989</v>
      </c>
      <c r="E14" s="3">
        <v>100</v>
      </c>
      <c r="F14" s="61">
        <f>SUM(F4:F13)</f>
        <v>5940563.129999999</v>
      </c>
      <c r="G14" s="60">
        <f>(C14-F14)*100/F14</f>
        <v>25.282797558621365</v>
      </c>
    </row>
    <row r="15" spans="1:9" x14ac:dyDescent="0.25">
      <c r="A15" s="155" t="s">
        <v>173</v>
      </c>
      <c r="B15" s="155"/>
      <c r="C15" s="155"/>
      <c r="D15" s="155"/>
      <c r="E15" s="155"/>
      <c r="F15" s="155"/>
      <c r="G15" s="155"/>
    </row>
    <row r="18" spans="1:7" ht="45" customHeight="1" x14ac:dyDescent="0.25">
      <c r="A18" s="156" t="s">
        <v>117</v>
      </c>
      <c r="B18" s="156"/>
    </row>
    <row r="19" spans="1:7" x14ac:dyDescent="0.25">
      <c r="A19" s="7" t="s">
        <v>8</v>
      </c>
      <c r="B19" s="6">
        <f>C5</f>
        <v>4182020.42</v>
      </c>
    </row>
    <row r="20" spans="1:7" x14ac:dyDescent="0.25">
      <c r="A20" s="7" t="s">
        <v>9</v>
      </c>
      <c r="B20" s="11">
        <f>C7</f>
        <v>867572.99</v>
      </c>
    </row>
    <row r="21" spans="1:7" x14ac:dyDescent="0.25">
      <c r="A21" s="7" t="s">
        <v>10</v>
      </c>
      <c r="B21" s="6">
        <f>C9</f>
        <v>151408.76</v>
      </c>
    </row>
    <row r="22" spans="1:7" ht="26.25" x14ac:dyDescent="0.25">
      <c r="A22" s="12" t="s">
        <v>11</v>
      </c>
      <c r="B22" s="11">
        <f>C11</f>
        <v>266424.43</v>
      </c>
    </row>
    <row r="23" spans="1:7" x14ac:dyDescent="0.25">
      <c r="A23" s="7" t="s">
        <v>12</v>
      </c>
      <c r="B23" s="11">
        <f>C13</f>
        <v>1975077.08</v>
      </c>
    </row>
    <row r="24" spans="1:7" x14ac:dyDescent="0.25">
      <c r="A24" s="13"/>
      <c r="B24" s="13"/>
    </row>
    <row r="25" spans="1:7" x14ac:dyDescent="0.25">
      <c r="A25" s="13"/>
      <c r="B25" s="14"/>
    </row>
    <row r="29" spans="1:7" ht="34.5" customHeight="1" x14ac:dyDescent="0.25">
      <c r="A29" s="154" t="s">
        <v>187</v>
      </c>
      <c r="B29" s="154"/>
      <c r="C29" s="154"/>
      <c r="D29" s="154"/>
      <c r="E29" s="58"/>
      <c r="F29" s="58"/>
      <c r="G29" s="58"/>
    </row>
  </sheetData>
  <mergeCells count="9">
    <mergeCell ref="A1:G1"/>
    <mergeCell ref="A29:D29"/>
    <mergeCell ref="A15:G15"/>
    <mergeCell ref="A18:B18"/>
    <mergeCell ref="E4:E5"/>
    <mergeCell ref="E6:E7"/>
    <mergeCell ref="E8:E9"/>
    <mergeCell ref="E10:E11"/>
    <mergeCell ref="E12:E13"/>
  </mergeCells>
  <pageMargins left="0.45" right="0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44"/>
  <sheetViews>
    <sheetView tabSelected="1" zoomScaleNormal="100" workbookViewId="0">
      <selection activeCell="M198" sqref="M198"/>
    </sheetView>
  </sheetViews>
  <sheetFormatPr defaultRowHeight="15" x14ac:dyDescent="0.25"/>
  <cols>
    <col min="1" max="1" width="6.42578125" customWidth="1"/>
    <col min="2" max="2" width="8.140625" customWidth="1"/>
    <col min="3" max="3" width="29.5703125" customWidth="1"/>
    <col min="4" max="4" width="13.5703125" customWidth="1"/>
    <col min="5" max="5" width="12.7109375" customWidth="1"/>
    <col min="6" max="6" width="14.5703125" customWidth="1"/>
    <col min="7" max="7" width="14.85546875" customWidth="1"/>
    <col min="8" max="9" width="10.5703125" bestFit="1" customWidth="1"/>
  </cols>
  <sheetData>
    <row r="1" spans="1:6" x14ac:dyDescent="0.25">
      <c r="A1" s="160" t="s">
        <v>153</v>
      </c>
      <c r="B1" s="161"/>
      <c r="C1" s="161"/>
      <c r="D1" s="161"/>
      <c r="E1" s="161"/>
      <c r="F1" s="162"/>
    </row>
    <row r="2" spans="1:6" ht="26.25" customHeight="1" x14ac:dyDescent="0.25">
      <c r="A2" s="86" t="s">
        <v>13</v>
      </c>
      <c r="B2" s="62" t="s">
        <v>33</v>
      </c>
      <c r="C2" s="62" t="s">
        <v>6</v>
      </c>
      <c r="D2" s="105" t="s">
        <v>154</v>
      </c>
      <c r="E2" s="105" t="s">
        <v>155</v>
      </c>
      <c r="F2" s="106" t="s">
        <v>34</v>
      </c>
    </row>
    <row r="3" spans="1:6" x14ac:dyDescent="0.25">
      <c r="A3" s="63">
        <v>1</v>
      </c>
      <c r="B3" s="63">
        <v>11111</v>
      </c>
      <c r="C3" s="63" t="s">
        <v>35</v>
      </c>
      <c r="D3" s="66"/>
      <c r="E3" s="107"/>
      <c r="F3" s="108"/>
    </row>
    <row r="4" spans="1:6" x14ac:dyDescent="0.25">
      <c r="A4" s="65"/>
      <c r="B4" s="65"/>
      <c r="C4" s="65"/>
      <c r="D4" s="66">
        <f>3054745.57-1460.48</f>
        <v>3053285.09</v>
      </c>
      <c r="E4" s="125">
        <v>3069508.49</v>
      </c>
      <c r="F4" s="108">
        <f>D4-E4</f>
        <v>-16223.400000000373</v>
      </c>
    </row>
    <row r="5" spans="1:6" x14ac:dyDescent="0.25">
      <c r="A5" s="163" t="s">
        <v>189</v>
      </c>
      <c r="B5" s="164"/>
      <c r="C5" s="164"/>
      <c r="D5" s="164"/>
      <c r="E5" s="164"/>
      <c r="F5" s="165"/>
    </row>
    <row r="6" spans="1:6" x14ac:dyDescent="0.25">
      <c r="A6" s="63">
        <v>2</v>
      </c>
      <c r="B6" s="63">
        <v>11121</v>
      </c>
      <c r="C6" s="63" t="s">
        <v>131</v>
      </c>
      <c r="D6" s="66">
        <v>234928</v>
      </c>
      <c r="E6" s="125">
        <v>200108.39</v>
      </c>
      <c r="F6" s="108">
        <f>D6-E6</f>
        <v>34819.609999999986</v>
      </c>
    </row>
    <row r="7" spans="1:6" x14ac:dyDescent="0.25">
      <c r="A7" s="65"/>
      <c r="B7" s="65"/>
      <c r="C7" s="65"/>
      <c r="D7" s="66"/>
      <c r="E7" s="66">
        <v>0</v>
      </c>
      <c r="F7" s="108">
        <f t="shared" ref="F7:F41" si="0">D7-E7</f>
        <v>0</v>
      </c>
    </row>
    <row r="8" spans="1:6" x14ac:dyDescent="0.25">
      <c r="A8" s="163" t="s">
        <v>190</v>
      </c>
      <c r="B8" s="164"/>
      <c r="C8" s="164"/>
      <c r="D8" s="164"/>
      <c r="E8" s="164"/>
      <c r="F8" s="165"/>
    </row>
    <row r="9" spans="1:6" x14ac:dyDescent="0.25">
      <c r="A9" s="63">
        <v>3</v>
      </c>
      <c r="B9" s="63">
        <v>11131</v>
      </c>
      <c r="C9" s="63" t="s">
        <v>132</v>
      </c>
      <c r="D9" s="66"/>
      <c r="E9" s="66"/>
      <c r="F9" s="108"/>
    </row>
    <row r="10" spans="1:6" x14ac:dyDescent="0.25">
      <c r="A10" s="65"/>
      <c r="B10" s="65"/>
      <c r="C10" s="65"/>
      <c r="D10" s="66">
        <v>191125.91</v>
      </c>
      <c r="E10" s="125">
        <v>171990.55</v>
      </c>
      <c r="F10" s="108">
        <f t="shared" ref="F10" si="1">D10-E10</f>
        <v>19135.360000000015</v>
      </c>
    </row>
    <row r="11" spans="1:6" x14ac:dyDescent="0.25">
      <c r="A11" s="163" t="s">
        <v>191</v>
      </c>
      <c r="B11" s="164"/>
      <c r="C11" s="164"/>
      <c r="D11" s="164"/>
      <c r="E11" s="164"/>
      <c r="F11" s="165"/>
    </row>
    <row r="12" spans="1:6" x14ac:dyDescent="0.25">
      <c r="A12" s="63">
        <v>4</v>
      </c>
      <c r="B12" s="63">
        <v>11151</v>
      </c>
      <c r="C12" s="63" t="s">
        <v>133</v>
      </c>
      <c r="D12" s="66"/>
      <c r="E12" s="66"/>
      <c r="F12" s="108"/>
    </row>
    <row r="13" spans="1:6" x14ac:dyDescent="0.25">
      <c r="A13" s="65"/>
      <c r="B13" s="65"/>
      <c r="C13" s="65"/>
      <c r="D13" s="66">
        <v>7649.02</v>
      </c>
      <c r="E13" s="125">
        <v>6119.82</v>
      </c>
      <c r="F13" s="108">
        <f t="shared" ref="F13:F15" si="2">D13-E13</f>
        <v>1529.2000000000007</v>
      </c>
    </row>
    <row r="14" spans="1:6" x14ac:dyDescent="0.25">
      <c r="A14" s="87">
        <v>5</v>
      </c>
      <c r="B14" s="87">
        <v>11152</v>
      </c>
      <c r="C14" s="87" t="s">
        <v>139</v>
      </c>
      <c r="D14" s="66"/>
      <c r="E14" s="66"/>
      <c r="F14" s="108"/>
    </row>
    <row r="15" spans="1:6" x14ac:dyDescent="0.25">
      <c r="A15" s="87"/>
      <c r="B15" s="87"/>
      <c r="C15" s="87"/>
      <c r="D15" s="66">
        <v>4141.6499999999996</v>
      </c>
      <c r="E15" s="66">
        <v>3405.6099999999997</v>
      </c>
      <c r="F15" s="108">
        <f t="shared" si="2"/>
        <v>736.04</v>
      </c>
    </row>
    <row r="16" spans="1:6" x14ac:dyDescent="0.25">
      <c r="A16" s="63">
        <v>6</v>
      </c>
      <c r="B16" s="63">
        <v>11211</v>
      </c>
      <c r="C16" s="63" t="s">
        <v>134</v>
      </c>
      <c r="D16" s="66"/>
      <c r="E16" s="66"/>
      <c r="F16" s="108"/>
    </row>
    <row r="17" spans="1:6" x14ac:dyDescent="0.25">
      <c r="A17" s="65"/>
      <c r="B17" s="65"/>
      <c r="C17" s="65"/>
      <c r="D17" s="66">
        <v>164754.29999999999</v>
      </c>
      <c r="E17" s="66">
        <v>0</v>
      </c>
      <c r="F17" s="108">
        <f t="shared" ref="F17" si="3">D17-E17</f>
        <v>164754.29999999999</v>
      </c>
    </row>
    <row r="18" spans="1:6" x14ac:dyDescent="0.25">
      <c r="A18" s="163" t="s">
        <v>194</v>
      </c>
      <c r="B18" s="164"/>
      <c r="C18" s="164"/>
      <c r="D18" s="164"/>
      <c r="E18" s="164"/>
      <c r="F18" s="165"/>
    </row>
    <row r="19" spans="1:6" x14ac:dyDescent="0.25">
      <c r="A19" s="63">
        <v>7</v>
      </c>
      <c r="B19" s="63">
        <v>11311</v>
      </c>
      <c r="C19" s="63" t="s">
        <v>135</v>
      </c>
      <c r="D19" s="66"/>
      <c r="E19" s="66"/>
      <c r="F19" s="108"/>
    </row>
    <row r="20" spans="1:6" x14ac:dyDescent="0.25">
      <c r="A20" s="65"/>
      <c r="B20" s="65"/>
      <c r="C20" s="65"/>
      <c r="D20" s="66">
        <v>191125.91</v>
      </c>
      <c r="E20" s="125">
        <v>171990.55</v>
      </c>
      <c r="F20" s="108">
        <f t="shared" ref="F20" si="4">D20-E20</f>
        <v>19135.360000000015</v>
      </c>
    </row>
    <row r="21" spans="1:6" x14ac:dyDescent="0.25">
      <c r="A21" s="163" t="s">
        <v>192</v>
      </c>
      <c r="B21" s="164"/>
      <c r="C21" s="164"/>
      <c r="D21" s="164"/>
      <c r="E21" s="164"/>
      <c r="F21" s="165"/>
    </row>
    <row r="22" spans="1:6" x14ac:dyDescent="0.25">
      <c r="A22" s="63">
        <v>8</v>
      </c>
      <c r="B22" s="63">
        <v>11400</v>
      </c>
      <c r="C22" s="63" t="s">
        <v>36</v>
      </c>
      <c r="D22" s="66"/>
      <c r="E22" s="66"/>
      <c r="F22" s="108"/>
    </row>
    <row r="23" spans="1:6" x14ac:dyDescent="0.25">
      <c r="A23" s="65"/>
      <c r="B23" s="65"/>
      <c r="C23" s="65"/>
      <c r="D23" s="66">
        <v>0</v>
      </c>
      <c r="E23" s="125">
        <v>1787.93</v>
      </c>
      <c r="F23" s="108">
        <f>D23-E23</f>
        <v>-1787.93</v>
      </c>
    </row>
    <row r="24" spans="1:6" x14ac:dyDescent="0.25">
      <c r="A24" s="163" t="s">
        <v>193</v>
      </c>
      <c r="B24" s="164"/>
      <c r="C24" s="164"/>
      <c r="D24" s="164"/>
      <c r="E24" s="164"/>
      <c r="F24" s="165"/>
    </row>
    <row r="25" spans="1:6" x14ac:dyDescent="0.25">
      <c r="A25" s="63">
        <v>9</v>
      </c>
      <c r="B25" s="63">
        <v>11411</v>
      </c>
      <c r="C25" s="65" t="s">
        <v>140</v>
      </c>
      <c r="D25" s="66"/>
      <c r="E25" s="66"/>
      <c r="F25" s="108"/>
    </row>
    <row r="26" spans="1:6" x14ac:dyDescent="0.25">
      <c r="A26" s="65"/>
      <c r="B26" s="65"/>
      <c r="D26" s="66">
        <v>21485.63</v>
      </c>
      <c r="E26" s="66">
        <v>0</v>
      </c>
      <c r="F26" s="108">
        <f>D26-E26</f>
        <v>21485.63</v>
      </c>
    </row>
    <row r="27" spans="1:6" x14ac:dyDescent="0.25">
      <c r="A27" s="163" t="s">
        <v>195</v>
      </c>
      <c r="B27" s="164"/>
      <c r="C27" s="164"/>
      <c r="D27" s="164"/>
      <c r="E27" s="164"/>
      <c r="F27" s="165"/>
    </row>
    <row r="28" spans="1:6" x14ac:dyDescent="0.25">
      <c r="A28" s="63">
        <v>10</v>
      </c>
      <c r="B28" s="115">
        <v>11416</v>
      </c>
      <c r="C28" s="63" t="s">
        <v>141</v>
      </c>
      <c r="D28" s="93"/>
      <c r="E28" s="66"/>
      <c r="F28" s="108"/>
    </row>
    <row r="29" spans="1:6" x14ac:dyDescent="0.25">
      <c r="A29" s="65"/>
      <c r="B29" s="91"/>
      <c r="C29" s="116"/>
      <c r="D29" s="93">
        <v>946</v>
      </c>
      <c r="E29" s="66">
        <v>0</v>
      </c>
      <c r="F29" s="108">
        <f>D29-E29</f>
        <v>946</v>
      </c>
    </row>
    <row r="30" spans="1:6" x14ac:dyDescent="0.25">
      <c r="A30" s="163" t="s">
        <v>196</v>
      </c>
      <c r="B30" s="164"/>
      <c r="C30" s="164"/>
      <c r="D30" s="164"/>
      <c r="E30" s="164"/>
      <c r="F30" s="165"/>
    </row>
    <row r="31" spans="1:6" x14ac:dyDescent="0.25">
      <c r="A31" s="63">
        <v>11</v>
      </c>
      <c r="B31" s="115">
        <v>11418</v>
      </c>
      <c r="C31" s="63" t="s">
        <v>163</v>
      </c>
      <c r="D31" s="93"/>
      <c r="E31" s="66"/>
      <c r="F31" s="108"/>
    </row>
    <row r="32" spans="1:6" x14ac:dyDescent="0.25">
      <c r="A32" s="65"/>
      <c r="B32" s="91"/>
      <c r="C32" s="116"/>
      <c r="D32" s="93">
        <v>844.46</v>
      </c>
      <c r="E32" s="66">
        <v>0</v>
      </c>
      <c r="F32" s="108">
        <f>D32-E32</f>
        <v>844.46</v>
      </c>
    </row>
    <row r="33" spans="1:6" x14ac:dyDescent="0.25">
      <c r="A33" s="163" t="s">
        <v>197</v>
      </c>
      <c r="B33" s="164"/>
      <c r="C33" s="164"/>
      <c r="D33" s="164"/>
      <c r="E33" s="164"/>
      <c r="F33" s="165"/>
    </row>
    <row r="34" spans="1:6" x14ac:dyDescent="0.25">
      <c r="A34" s="63">
        <v>12</v>
      </c>
      <c r="B34" s="115">
        <v>11431</v>
      </c>
      <c r="C34" s="63" t="s">
        <v>142</v>
      </c>
      <c r="D34" s="93"/>
      <c r="E34" s="66"/>
      <c r="F34" s="108"/>
    </row>
    <row r="35" spans="1:6" x14ac:dyDescent="0.25">
      <c r="A35" s="65"/>
      <c r="B35" s="91"/>
      <c r="C35" s="116"/>
      <c r="D35" s="93">
        <v>151528.49</v>
      </c>
      <c r="E35" s="66">
        <v>0</v>
      </c>
      <c r="F35" s="108">
        <f>D35-E35</f>
        <v>151528.49</v>
      </c>
    </row>
    <row r="36" spans="1:6" x14ac:dyDescent="0.25">
      <c r="A36" s="163" t="s">
        <v>198</v>
      </c>
      <c r="B36" s="164"/>
      <c r="C36" s="164"/>
      <c r="D36" s="164"/>
      <c r="E36" s="164"/>
      <c r="F36" s="165"/>
    </row>
    <row r="37" spans="1:6" x14ac:dyDescent="0.25">
      <c r="A37" s="63">
        <v>13</v>
      </c>
      <c r="B37" s="63">
        <v>11611</v>
      </c>
      <c r="C37" s="63" t="s">
        <v>136</v>
      </c>
      <c r="D37" s="66"/>
      <c r="E37" s="66"/>
      <c r="F37" s="108"/>
    </row>
    <row r="38" spans="1:6" x14ac:dyDescent="0.25">
      <c r="A38" s="65"/>
      <c r="B38" s="65"/>
      <c r="C38" s="65"/>
      <c r="D38" s="66">
        <v>3173.68</v>
      </c>
      <c r="E38" s="66">
        <v>0</v>
      </c>
      <c r="F38" s="108">
        <f t="shared" ref="F38" si="5">D38-E38</f>
        <v>3173.68</v>
      </c>
    </row>
    <row r="39" spans="1:6" x14ac:dyDescent="0.25">
      <c r="A39" s="163" t="s">
        <v>199</v>
      </c>
      <c r="B39" s="164"/>
      <c r="C39" s="164"/>
      <c r="D39" s="164"/>
      <c r="E39" s="164"/>
      <c r="F39" s="165"/>
    </row>
    <row r="40" spans="1:6" x14ac:dyDescent="0.25">
      <c r="A40" s="63">
        <v>14</v>
      </c>
      <c r="B40" s="63">
        <v>11900</v>
      </c>
      <c r="C40" s="63" t="s">
        <v>37</v>
      </c>
      <c r="D40" s="66"/>
      <c r="E40" s="66"/>
      <c r="F40" s="108"/>
    </row>
    <row r="41" spans="1:6" x14ac:dyDescent="0.25">
      <c r="A41" s="65"/>
      <c r="B41" s="65"/>
      <c r="C41" s="65"/>
      <c r="D41" s="67">
        <v>157032.28</v>
      </c>
      <c r="E41" s="67">
        <v>0</v>
      </c>
      <c r="F41" s="108">
        <f t="shared" si="0"/>
        <v>157032.28</v>
      </c>
    </row>
    <row r="42" spans="1:6" x14ac:dyDescent="0.25">
      <c r="A42" s="163" t="s">
        <v>200</v>
      </c>
      <c r="B42" s="164"/>
      <c r="C42" s="164"/>
      <c r="D42" s="164"/>
      <c r="E42" s="164"/>
      <c r="F42" s="165"/>
    </row>
    <row r="43" spans="1:6" x14ac:dyDescent="0.25">
      <c r="A43" s="68"/>
      <c r="B43" s="68" t="s">
        <v>38</v>
      </c>
      <c r="C43" s="68" t="s">
        <v>39</v>
      </c>
      <c r="D43" s="69"/>
      <c r="E43" s="71"/>
      <c r="F43" s="109"/>
    </row>
    <row r="44" spans="1:6" x14ac:dyDescent="0.25">
      <c r="A44" s="70"/>
      <c r="B44" s="70"/>
      <c r="C44" s="70"/>
      <c r="D44" s="71">
        <f>SUM(D4:D41)</f>
        <v>4182020.42</v>
      </c>
      <c r="E44" s="71">
        <f>SUM(E4:E41)</f>
        <v>3624911.34</v>
      </c>
      <c r="F44" s="71">
        <f>SUM(F4:F41)</f>
        <v>557109.07999999961</v>
      </c>
    </row>
    <row r="45" spans="1:6" x14ac:dyDescent="0.25">
      <c r="A45" s="63">
        <v>15</v>
      </c>
      <c r="B45" s="63">
        <v>13130</v>
      </c>
      <c r="C45" s="63" t="s">
        <v>40</v>
      </c>
      <c r="D45" s="66"/>
      <c r="E45" s="66"/>
      <c r="F45" s="110"/>
    </row>
    <row r="46" spans="1:6" x14ac:dyDescent="0.25">
      <c r="A46" s="87"/>
      <c r="B46" s="87"/>
      <c r="C46" s="87"/>
      <c r="D46" s="166">
        <v>0</v>
      </c>
      <c r="E46" s="167">
        <v>27226.63</v>
      </c>
      <c r="F46" s="168">
        <f t="shared" ref="F46" si="6">D46-E46</f>
        <v>-27226.63</v>
      </c>
    </row>
    <row r="47" spans="1:6" x14ac:dyDescent="0.25">
      <c r="A47" s="163" t="s">
        <v>201</v>
      </c>
      <c r="B47" s="164"/>
      <c r="C47" s="164"/>
      <c r="D47" s="164"/>
      <c r="E47" s="164"/>
      <c r="F47" s="165"/>
    </row>
    <row r="48" spans="1:6" x14ac:dyDescent="0.25">
      <c r="A48" s="115">
        <v>16</v>
      </c>
      <c r="B48" s="131">
        <v>13140</v>
      </c>
      <c r="C48" s="129" t="s">
        <v>164</v>
      </c>
      <c r="D48" s="93"/>
      <c r="E48" s="66"/>
      <c r="F48" s="110"/>
    </row>
    <row r="49" spans="1:6" x14ac:dyDescent="0.25">
      <c r="A49" s="91"/>
      <c r="B49" s="65"/>
      <c r="C49" s="130"/>
      <c r="D49" s="93">
        <v>2819.16</v>
      </c>
      <c r="E49" s="125">
        <v>0</v>
      </c>
      <c r="F49" s="108">
        <f t="shared" ref="F49" si="7">D49-E49</f>
        <v>2819.16</v>
      </c>
    </row>
    <row r="50" spans="1:6" x14ac:dyDescent="0.25">
      <c r="A50" s="163" t="s">
        <v>202</v>
      </c>
      <c r="B50" s="164"/>
      <c r="C50" s="164"/>
      <c r="D50" s="164"/>
      <c r="E50" s="164"/>
      <c r="F50" s="165"/>
    </row>
    <row r="51" spans="1:6" x14ac:dyDescent="0.25">
      <c r="A51" s="115">
        <v>17</v>
      </c>
      <c r="B51" s="131">
        <v>13141</v>
      </c>
      <c r="C51" s="129" t="s">
        <v>156</v>
      </c>
      <c r="D51" s="93"/>
      <c r="E51" s="66"/>
      <c r="F51" s="110"/>
    </row>
    <row r="52" spans="1:6" x14ac:dyDescent="0.25">
      <c r="A52" s="91"/>
      <c r="B52" s="65"/>
      <c r="C52" s="130"/>
      <c r="D52" s="93">
        <v>1218</v>
      </c>
      <c r="E52" s="125">
        <v>572</v>
      </c>
      <c r="F52" s="108">
        <f t="shared" ref="F52" si="8">D52-E52</f>
        <v>646</v>
      </c>
    </row>
    <row r="53" spans="1:6" x14ac:dyDescent="0.25">
      <c r="A53" s="163" t="s">
        <v>203</v>
      </c>
      <c r="B53" s="164"/>
      <c r="C53" s="164"/>
      <c r="D53" s="164"/>
      <c r="E53" s="164"/>
      <c r="F53" s="165"/>
    </row>
    <row r="54" spans="1:6" x14ac:dyDescent="0.25">
      <c r="A54" s="115">
        <v>18</v>
      </c>
      <c r="B54" s="131">
        <v>13142</v>
      </c>
      <c r="C54" s="129" t="s">
        <v>165</v>
      </c>
      <c r="D54" s="93"/>
      <c r="E54" s="66"/>
      <c r="F54" s="110"/>
    </row>
    <row r="55" spans="1:6" x14ac:dyDescent="0.25">
      <c r="A55" s="91"/>
      <c r="B55" s="65"/>
      <c r="C55" s="130"/>
      <c r="D55" s="93">
        <v>1168.71</v>
      </c>
      <c r="E55" s="125">
        <v>0</v>
      </c>
      <c r="F55" s="108">
        <f t="shared" ref="F55" si="9">D55-E55</f>
        <v>1168.71</v>
      </c>
    </row>
    <row r="56" spans="1:6" x14ac:dyDescent="0.25">
      <c r="A56" s="163" t="s">
        <v>204</v>
      </c>
      <c r="B56" s="164"/>
      <c r="C56" s="164"/>
      <c r="D56" s="164"/>
      <c r="E56" s="164"/>
      <c r="F56" s="165"/>
    </row>
    <row r="57" spans="1:6" x14ac:dyDescent="0.25">
      <c r="A57" s="115">
        <v>19</v>
      </c>
      <c r="B57" s="131">
        <v>13143</v>
      </c>
      <c r="C57" s="129" t="s">
        <v>166</v>
      </c>
      <c r="D57" s="93"/>
      <c r="E57" s="66"/>
      <c r="F57" s="110"/>
    </row>
    <row r="58" spans="1:6" x14ac:dyDescent="0.25">
      <c r="A58" s="91"/>
      <c r="B58" s="65"/>
      <c r="C58" s="130"/>
      <c r="D58" s="93">
        <v>17571.36</v>
      </c>
      <c r="E58" s="125">
        <v>0</v>
      </c>
      <c r="F58" s="108">
        <f t="shared" ref="F58" si="10">D58-E58</f>
        <v>17571.36</v>
      </c>
    </row>
    <row r="59" spans="1:6" x14ac:dyDescent="0.25">
      <c r="A59" s="163" t="s">
        <v>205</v>
      </c>
      <c r="B59" s="164"/>
      <c r="C59" s="164"/>
      <c r="D59" s="164"/>
      <c r="E59" s="164"/>
      <c r="F59" s="165"/>
    </row>
    <row r="60" spans="1:6" x14ac:dyDescent="0.25">
      <c r="A60" s="63">
        <v>20</v>
      </c>
      <c r="B60" s="87">
        <v>13310</v>
      </c>
      <c r="C60" s="87" t="s">
        <v>41</v>
      </c>
      <c r="D60" s="66"/>
      <c r="E60" s="66"/>
      <c r="F60" s="107"/>
    </row>
    <row r="61" spans="1:6" x14ac:dyDescent="0.25">
      <c r="A61" s="65"/>
      <c r="B61" s="65"/>
      <c r="C61" s="65"/>
      <c r="D61" s="66">
        <v>1855.63</v>
      </c>
      <c r="E61" s="66">
        <v>1218.57</v>
      </c>
      <c r="F61" s="108">
        <f t="shared" ref="F61" si="11">D61-E61</f>
        <v>637.06000000000017</v>
      </c>
    </row>
    <row r="62" spans="1:6" x14ac:dyDescent="0.25">
      <c r="A62" s="63">
        <v>21</v>
      </c>
      <c r="B62" s="63">
        <v>13320</v>
      </c>
      <c r="C62" s="63" t="s">
        <v>42</v>
      </c>
      <c r="D62" s="66"/>
      <c r="E62" s="66"/>
      <c r="F62" s="110"/>
    </row>
    <row r="63" spans="1:6" x14ac:dyDescent="0.25">
      <c r="A63" s="65"/>
      <c r="B63" s="65"/>
      <c r="C63" s="65"/>
      <c r="D63" s="66">
        <v>4804.7</v>
      </c>
      <c r="E63" s="125">
        <v>6634.03</v>
      </c>
      <c r="F63" s="108">
        <f t="shared" ref="F63" si="12">D63-E63</f>
        <v>-1829.33</v>
      </c>
    </row>
    <row r="64" spans="1:6" x14ac:dyDescent="0.25">
      <c r="A64" s="63">
        <v>22</v>
      </c>
      <c r="B64" s="63">
        <v>13330</v>
      </c>
      <c r="C64" s="63" t="s">
        <v>43</v>
      </c>
      <c r="D64" s="66"/>
      <c r="E64" s="66"/>
      <c r="F64" s="107"/>
    </row>
    <row r="65" spans="1:6" x14ac:dyDescent="0.25">
      <c r="A65" s="65"/>
      <c r="B65" s="65"/>
      <c r="C65" s="65"/>
      <c r="D65" s="66">
        <v>853.7</v>
      </c>
      <c r="E65" s="125">
        <v>947.5</v>
      </c>
      <c r="F65" s="108">
        <f t="shared" ref="F65" si="13">D65-E65</f>
        <v>-93.799999999999955</v>
      </c>
    </row>
    <row r="66" spans="1:6" x14ac:dyDescent="0.25">
      <c r="A66" s="63">
        <v>23</v>
      </c>
      <c r="B66" s="63">
        <v>13430</v>
      </c>
      <c r="C66" s="63" t="s">
        <v>103</v>
      </c>
      <c r="D66" s="66"/>
      <c r="E66" s="66"/>
      <c r="F66" s="110"/>
    </row>
    <row r="67" spans="1:6" x14ac:dyDescent="0.25">
      <c r="A67" s="65"/>
      <c r="B67" s="65"/>
      <c r="C67" s="65"/>
      <c r="D67" s="66">
        <v>82151.100000000006</v>
      </c>
      <c r="E67" s="125">
        <v>95108.2</v>
      </c>
      <c r="F67" s="108">
        <f t="shared" ref="F67" si="14">D67-E67</f>
        <v>-12957.099999999991</v>
      </c>
    </row>
    <row r="68" spans="1:6" x14ac:dyDescent="0.25">
      <c r="A68" s="163" t="s">
        <v>206</v>
      </c>
      <c r="B68" s="164"/>
      <c r="C68" s="164"/>
      <c r="D68" s="164"/>
      <c r="E68" s="164"/>
      <c r="F68" s="165"/>
    </row>
    <row r="69" spans="1:6" x14ac:dyDescent="0.25">
      <c r="A69" s="63">
        <v>24</v>
      </c>
      <c r="B69" s="63">
        <v>13445</v>
      </c>
      <c r="C69" s="63" t="s">
        <v>118</v>
      </c>
      <c r="D69" s="66"/>
      <c r="E69" s="66"/>
      <c r="F69" s="110"/>
    </row>
    <row r="70" spans="1:6" x14ac:dyDescent="0.25">
      <c r="A70" s="65"/>
      <c r="B70" s="65"/>
      <c r="C70" s="65"/>
      <c r="D70" s="66">
        <v>33164.03</v>
      </c>
      <c r="E70" s="66">
        <v>0</v>
      </c>
      <c r="F70" s="108">
        <f t="shared" ref="F70" si="15">D70-E70</f>
        <v>33164.03</v>
      </c>
    </row>
    <row r="71" spans="1:6" ht="45" customHeight="1" x14ac:dyDescent="0.25">
      <c r="A71" s="169" t="s">
        <v>207</v>
      </c>
      <c r="B71" s="170"/>
      <c r="C71" s="170"/>
      <c r="D71" s="170"/>
      <c r="E71" s="170"/>
      <c r="F71" s="171"/>
    </row>
    <row r="72" spans="1:6" x14ac:dyDescent="0.25">
      <c r="A72" s="63">
        <v>25</v>
      </c>
      <c r="B72" s="63">
        <v>13450</v>
      </c>
      <c r="C72" s="63" t="s">
        <v>44</v>
      </c>
      <c r="D72" s="66"/>
      <c r="E72" s="66"/>
      <c r="F72" s="110"/>
    </row>
    <row r="73" spans="1:6" x14ac:dyDescent="0.25">
      <c r="A73" s="65"/>
      <c r="B73" s="65"/>
      <c r="C73" s="65"/>
      <c r="D73" s="66">
        <v>9427.1299999999992</v>
      </c>
      <c r="E73" s="125">
        <v>7889.42</v>
      </c>
      <c r="F73" s="108">
        <f t="shared" ref="F73" si="16">D73-E73</f>
        <v>1537.7099999999991</v>
      </c>
    </row>
    <row r="74" spans="1:6" x14ac:dyDescent="0.25">
      <c r="A74" s="163" t="s">
        <v>208</v>
      </c>
      <c r="B74" s="164"/>
      <c r="C74" s="164"/>
      <c r="D74" s="164"/>
      <c r="E74" s="164"/>
      <c r="F74" s="165"/>
    </row>
    <row r="75" spans="1:6" x14ac:dyDescent="0.25">
      <c r="A75" s="63">
        <v>26</v>
      </c>
      <c r="B75" s="63">
        <v>13460</v>
      </c>
      <c r="C75" s="63" t="s">
        <v>45</v>
      </c>
      <c r="D75" s="66"/>
      <c r="E75" s="66"/>
      <c r="F75" s="107"/>
    </row>
    <row r="76" spans="1:6" x14ac:dyDescent="0.25">
      <c r="A76" s="65"/>
      <c r="B76" s="65"/>
      <c r="C76" s="65"/>
      <c r="D76" s="66">
        <v>73262.92</v>
      </c>
      <c r="E76" s="125">
        <v>133075.68</v>
      </c>
      <c r="F76" s="108">
        <f t="shared" ref="F76" si="17">D76-E76</f>
        <v>-59812.759999999995</v>
      </c>
    </row>
    <row r="77" spans="1:6" x14ac:dyDescent="0.25">
      <c r="A77" s="163" t="s">
        <v>209</v>
      </c>
      <c r="B77" s="164"/>
      <c r="C77" s="164"/>
      <c r="D77" s="164"/>
      <c r="E77" s="164"/>
      <c r="F77" s="165"/>
    </row>
    <row r="78" spans="1:6" x14ac:dyDescent="0.25">
      <c r="A78" s="63">
        <v>27</v>
      </c>
      <c r="B78" s="63">
        <v>13470</v>
      </c>
      <c r="C78" s="63" t="s">
        <v>46</v>
      </c>
      <c r="D78" s="66"/>
      <c r="E78" s="66"/>
      <c r="F78" s="110"/>
    </row>
    <row r="79" spans="1:6" x14ac:dyDescent="0.25">
      <c r="A79" s="65"/>
      <c r="B79" s="65"/>
      <c r="C79" s="65"/>
      <c r="D79" s="66">
        <v>19825.96</v>
      </c>
      <c r="E79" s="125">
        <v>800</v>
      </c>
      <c r="F79" s="108">
        <f t="shared" ref="F79" si="18">D79-E79</f>
        <v>19025.96</v>
      </c>
    </row>
    <row r="80" spans="1:6" ht="33" customHeight="1" x14ac:dyDescent="0.25">
      <c r="A80" s="169" t="s">
        <v>210</v>
      </c>
      <c r="B80" s="170"/>
      <c r="C80" s="170"/>
      <c r="D80" s="170"/>
      <c r="E80" s="170"/>
      <c r="F80" s="171"/>
    </row>
    <row r="81" spans="1:6" x14ac:dyDescent="0.25">
      <c r="A81" s="63">
        <v>28</v>
      </c>
      <c r="B81" s="63">
        <v>13475</v>
      </c>
      <c r="C81" s="63" t="s">
        <v>119</v>
      </c>
      <c r="D81" s="66"/>
      <c r="E81" s="66"/>
      <c r="F81" s="111"/>
    </row>
    <row r="82" spans="1:6" x14ac:dyDescent="0.25">
      <c r="A82" s="65"/>
      <c r="B82" s="65"/>
      <c r="C82" s="65"/>
      <c r="D82" s="66">
        <v>19458</v>
      </c>
      <c r="E82" s="66">
        <v>0</v>
      </c>
      <c r="F82" s="108">
        <f t="shared" ref="F82" si="19">D82-E82</f>
        <v>19458</v>
      </c>
    </row>
    <row r="83" spans="1:6" x14ac:dyDescent="0.25">
      <c r="A83" s="163" t="s">
        <v>211</v>
      </c>
      <c r="B83" s="164"/>
      <c r="C83" s="164"/>
      <c r="D83" s="164"/>
      <c r="E83" s="164"/>
      <c r="F83" s="165"/>
    </row>
    <row r="84" spans="1:6" x14ac:dyDescent="0.25">
      <c r="A84" s="63">
        <v>29</v>
      </c>
      <c r="B84" s="63">
        <v>13480</v>
      </c>
      <c r="C84" s="63" t="s">
        <v>47</v>
      </c>
      <c r="D84" s="66"/>
      <c r="E84" s="66"/>
      <c r="F84" s="111"/>
    </row>
    <row r="85" spans="1:6" x14ac:dyDescent="0.25">
      <c r="A85" s="65"/>
      <c r="B85" s="65"/>
      <c r="C85" s="65"/>
      <c r="D85" s="66">
        <v>5774.4</v>
      </c>
      <c r="E85" s="125">
        <v>10617</v>
      </c>
      <c r="F85" s="108">
        <f t="shared" ref="F85" si="20">D85-E85</f>
        <v>-4842.6000000000004</v>
      </c>
    </row>
    <row r="86" spans="1:6" ht="30.75" customHeight="1" x14ac:dyDescent="0.25">
      <c r="A86" s="169" t="s">
        <v>212</v>
      </c>
      <c r="B86" s="170"/>
      <c r="C86" s="170"/>
      <c r="D86" s="170"/>
      <c r="E86" s="170"/>
      <c r="F86" s="171"/>
    </row>
    <row r="87" spans="1:6" x14ac:dyDescent="0.25">
      <c r="A87" s="63">
        <v>30</v>
      </c>
      <c r="B87" s="63">
        <v>13490</v>
      </c>
      <c r="C87" s="63" t="s">
        <v>48</v>
      </c>
      <c r="D87" s="66"/>
      <c r="E87" s="66"/>
      <c r="F87" s="110"/>
    </row>
    <row r="88" spans="1:6" x14ac:dyDescent="0.25">
      <c r="A88" s="65"/>
      <c r="B88" s="65"/>
      <c r="C88" s="65"/>
      <c r="D88" s="66">
        <v>0</v>
      </c>
      <c r="E88" s="125">
        <v>840</v>
      </c>
      <c r="F88" s="108">
        <f t="shared" ref="F88" si="21">D88-E88</f>
        <v>-840</v>
      </c>
    </row>
    <row r="89" spans="1:6" x14ac:dyDescent="0.25">
      <c r="A89" s="163" t="s">
        <v>213</v>
      </c>
      <c r="B89" s="164"/>
      <c r="C89" s="164"/>
      <c r="D89" s="164"/>
      <c r="E89" s="164"/>
      <c r="F89" s="165"/>
    </row>
    <row r="90" spans="1:6" x14ac:dyDescent="0.25">
      <c r="A90" s="63">
        <v>31</v>
      </c>
      <c r="B90" s="63">
        <v>13501</v>
      </c>
      <c r="C90" s="63" t="s">
        <v>49</v>
      </c>
      <c r="D90" s="66"/>
      <c r="E90" s="66"/>
      <c r="F90" s="107"/>
    </row>
    <row r="91" spans="1:6" x14ac:dyDescent="0.25">
      <c r="A91" s="65"/>
      <c r="B91" s="65"/>
      <c r="C91" s="65"/>
      <c r="D91" s="66">
        <v>61216</v>
      </c>
      <c r="E91" s="66">
        <v>0</v>
      </c>
      <c r="F91" s="108">
        <f t="shared" ref="F91" si="22">D91-E91</f>
        <v>61216</v>
      </c>
    </row>
    <row r="92" spans="1:6" ht="27" customHeight="1" x14ac:dyDescent="0.25">
      <c r="A92" s="169" t="s">
        <v>214</v>
      </c>
      <c r="B92" s="170"/>
      <c r="C92" s="170"/>
      <c r="D92" s="170"/>
      <c r="E92" s="170"/>
      <c r="F92" s="171"/>
    </row>
    <row r="93" spans="1:6" x14ac:dyDescent="0.25">
      <c r="A93" s="63">
        <v>32</v>
      </c>
      <c r="B93" s="63">
        <v>13503</v>
      </c>
      <c r="C93" s="63" t="s">
        <v>120</v>
      </c>
      <c r="D93" s="66"/>
      <c r="E93" s="66"/>
      <c r="F93" s="110"/>
    </row>
    <row r="94" spans="1:6" x14ac:dyDescent="0.25">
      <c r="A94" s="65"/>
      <c r="B94" s="65"/>
      <c r="C94" s="65"/>
      <c r="D94" s="66">
        <v>18885</v>
      </c>
      <c r="E94" s="125">
        <v>11994.43</v>
      </c>
      <c r="F94" s="108">
        <f t="shared" ref="F94" si="23">D94-E94</f>
        <v>6890.57</v>
      </c>
    </row>
    <row r="95" spans="1:6" ht="31.5" customHeight="1" x14ac:dyDescent="0.25">
      <c r="A95" s="169" t="s">
        <v>215</v>
      </c>
      <c r="B95" s="170"/>
      <c r="C95" s="170"/>
      <c r="D95" s="170"/>
      <c r="E95" s="170"/>
      <c r="F95" s="171"/>
    </row>
    <row r="96" spans="1:6" x14ac:dyDescent="0.25">
      <c r="A96" s="63">
        <v>33</v>
      </c>
      <c r="B96" s="63">
        <v>13504</v>
      </c>
      <c r="C96" s="63" t="s">
        <v>167</v>
      </c>
      <c r="D96" s="66"/>
      <c r="E96" s="66"/>
      <c r="F96" s="110"/>
    </row>
    <row r="97" spans="1:6" x14ac:dyDescent="0.25">
      <c r="A97" s="65"/>
      <c r="B97" s="65"/>
      <c r="C97" s="65"/>
      <c r="D97" s="66">
        <v>4398</v>
      </c>
      <c r="E97" s="125">
        <v>0</v>
      </c>
      <c r="F97" s="108">
        <f t="shared" ref="F97" si="24">D97-E97</f>
        <v>4398</v>
      </c>
    </row>
    <row r="98" spans="1:6" x14ac:dyDescent="0.25">
      <c r="A98" s="163" t="s">
        <v>218</v>
      </c>
      <c r="B98" s="164"/>
      <c r="C98" s="164"/>
      <c r="D98" s="164"/>
      <c r="E98" s="164"/>
      <c r="F98" s="165"/>
    </row>
    <row r="99" spans="1:6" x14ac:dyDescent="0.25">
      <c r="A99" s="63">
        <v>34</v>
      </c>
      <c r="B99" s="63">
        <v>13509</v>
      </c>
      <c r="C99" s="63" t="s">
        <v>50</v>
      </c>
      <c r="D99" s="66"/>
      <c r="E99" s="66"/>
      <c r="F99" s="110"/>
    </row>
    <row r="100" spans="1:6" x14ac:dyDescent="0.25">
      <c r="A100" s="65"/>
      <c r="B100" s="65"/>
      <c r="C100" s="65"/>
      <c r="D100" s="66">
        <v>1110</v>
      </c>
      <c r="E100" s="125">
        <v>11462.99</v>
      </c>
      <c r="F100" s="108">
        <f t="shared" ref="F100" si="25">D100-E100</f>
        <v>-10352.99</v>
      </c>
    </row>
    <row r="101" spans="1:6" ht="32.25" customHeight="1" x14ac:dyDescent="0.25">
      <c r="A101" s="169" t="s">
        <v>216</v>
      </c>
      <c r="B101" s="170"/>
      <c r="C101" s="170"/>
      <c r="D101" s="170"/>
      <c r="E101" s="170"/>
      <c r="F101" s="171"/>
    </row>
    <row r="102" spans="1:6" x14ac:dyDescent="0.25">
      <c r="A102" s="63">
        <v>35</v>
      </c>
      <c r="B102" s="63">
        <v>13511</v>
      </c>
      <c r="C102" s="63" t="s">
        <v>168</v>
      </c>
      <c r="D102" s="66"/>
      <c r="E102" s="66"/>
      <c r="F102" s="110"/>
    </row>
    <row r="103" spans="1:6" x14ac:dyDescent="0.25">
      <c r="A103" s="65"/>
      <c r="B103" s="65"/>
      <c r="C103" s="65"/>
      <c r="D103" s="66">
        <v>16581.8</v>
      </c>
      <c r="E103" s="125">
        <v>0</v>
      </c>
      <c r="F103" s="108">
        <f t="shared" ref="F103" si="26">D103-E103</f>
        <v>16581.8</v>
      </c>
    </row>
    <row r="104" spans="1:6" x14ac:dyDescent="0.25">
      <c r="A104" s="163" t="s">
        <v>217</v>
      </c>
      <c r="B104" s="164"/>
      <c r="C104" s="164"/>
      <c r="D104" s="164"/>
      <c r="E104" s="164"/>
      <c r="F104" s="165"/>
    </row>
    <row r="105" spans="1:6" x14ac:dyDescent="0.25">
      <c r="A105" s="63">
        <v>36</v>
      </c>
      <c r="B105" s="63">
        <v>13610</v>
      </c>
      <c r="C105" s="63" t="s">
        <v>51</v>
      </c>
      <c r="D105" s="66"/>
      <c r="E105" s="66"/>
      <c r="F105" s="110"/>
    </row>
    <row r="106" spans="1:6" x14ac:dyDescent="0.25">
      <c r="A106" s="65"/>
      <c r="B106" s="65"/>
      <c r="C106" s="65"/>
      <c r="D106" s="66">
        <v>17058.599999999999</v>
      </c>
      <c r="E106" s="125">
        <v>15361.41</v>
      </c>
      <c r="F106" s="108">
        <f t="shared" ref="F106" si="27">D106-E106</f>
        <v>1697.1899999999987</v>
      </c>
    </row>
    <row r="107" spans="1:6" x14ac:dyDescent="0.25">
      <c r="A107" s="63">
        <v>37</v>
      </c>
      <c r="B107" s="63">
        <v>13611</v>
      </c>
      <c r="C107" s="63" t="s">
        <v>121</v>
      </c>
      <c r="D107" s="66"/>
      <c r="E107" s="66"/>
      <c r="F107" s="110"/>
    </row>
    <row r="108" spans="1:6" x14ac:dyDescent="0.25">
      <c r="A108" s="65"/>
      <c r="B108" s="65"/>
      <c r="C108" s="65"/>
      <c r="D108" s="66">
        <v>2011.26</v>
      </c>
      <c r="E108" s="66">
        <v>0</v>
      </c>
      <c r="F108" s="108">
        <f t="shared" ref="F108" si="28">D108-E108</f>
        <v>2011.26</v>
      </c>
    </row>
    <row r="109" spans="1:6" x14ac:dyDescent="0.25">
      <c r="A109" s="163" t="s">
        <v>219</v>
      </c>
      <c r="B109" s="164"/>
      <c r="C109" s="164"/>
      <c r="D109" s="164"/>
      <c r="E109" s="164"/>
      <c r="F109" s="165"/>
    </row>
    <row r="110" spans="1:6" x14ac:dyDescent="0.25">
      <c r="A110" s="63">
        <v>38</v>
      </c>
      <c r="B110" s="63">
        <v>13620</v>
      </c>
      <c r="C110" s="63" t="s">
        <v>52</v>
      </c>
      <c r="D110" s="66"/>
      <c r="E110" s="66"/>
      <c r="F110" s="110"/>
    </row>
    <row r="111" spans="1:6" x14ac:dyDescent="0.25">
      <c r="A111" s="65"/>
      <c r="B111" s="65"/>
      <c r="C111" s="65"/>
      <c r="D111" s="66">
        <v>16200.49</v>
      </c>
      <c r="E111" s="125">
        <v>44848.94</v>
      </c>
      <c r="F111" s="108">
        <f t="shared" ref="F111" si="29">D111-E111</f>
        <v>-28648.450000000004</v>
      </c>
    </row>
    <row r="112" spans="1:6" ht="29.25" customHeight="1" x14ac:dyDescent="0.25">
      <c r="A112" s="169" t="s">
        <v>220</v>
      </c>
      <c r="B112" s="170"/>
      <c r="C112" s="170"/>
      <c r="D112" s="170"/>
      <c r="E112" s="170"/>
      <c r="F112" s="171"/>
    </row>
    <row r="113" spans="1:6" x14ac:dyDescent="0.25">
      <c r="A113" s="63">
        <v>39</v>
      </c>
      <c r="B113" s="63">
        <v>13630</v>
      </c>
      <c r="C113" s="63" t="s">
        <v>53</v>
      </c>
      <c r="D113" s="66"/>
      <c r="E113" s="66"/>
      <c r="F113" s="107"/>
    </row>
    <row r="114" spans="1:6" x14ac:dyDescent="0.25">
      <c r="A114" s="65"/>
      <c r="B114" s="65"/>
      <c r="C114" s="65"/>
      <c r="D114" s="66">
        <v>46647.040000000001</v>
      </c>
      <c r="E114" s="125">
        <v>31311.53</v>
      </c>
      <c r="F114" s="108">
        <f t="shared" ref="F114" si="30">D114-E114</f>
        <v>15335.510000000002</v>
      </c>
    </row>
    <row r="115" spans="1:6" x14ac:dyDescent="0.25">
      <c r="A115" s="163" t="s">
        <v>221</v>
      </c>
      <c r="B115" s="164"/>
      <c r="C115" s="164"/>
      <c r="D115" s="164"/>
      <c r="E115" s="164"/>
      <c r="F115" s="165"/>
    </row>
    <row r="116" spans="1:6" x14ac:dyDescent="0.25">
      <c r="A116" s="63">
        <v>40</v>
      </c>
      <c r="B116" s="63">
        <v>13640</v>
      </c>
      <c r="C116" s="63" t="s">
        <v>54</v>
      </c>
      <c r="D116" s="66"/>
      <c r="E116" s="66"/>
      <c r="F116" s="110"/>
    </row>
    <row r="117" spans="1:6" x14ac:dyDescent="0.25">
      <c r="A117" s="65"/>
      <c r="B117" s="65"/>
      <c r="C117" s="65"/>
      <c r="D117" s="66">
        <v>10995.15</v>
      </c>
      <c r="E117" s="125">
        <v>5996.14</v>
      </c>
      <c r="F117" s="108">
        <f t="shared" ref="F117" si="31">D117-E117</f>
        <v>4999.0099999999993</v>
      </c>
    </row>
    <row r="118" spans="1:6" ht="36" customHeight="1" x14ac:dyDescent="0.25">
      <c r="A118" s="169" t="s">
        <v>222</v>
      </c>
      <c r="B118" s="170"/>
      <c r="C118" s="170"/>
      <c r="D118" s="170"/>
      <c r="E118" s="170"/>
      <c r="F118" s="171"/>
    </row>
    <row r="119" spans="1:6" x14ac:dyDescent="0.25">
      <c r="A119" s="63">
        <v>41</v>
      </c>
      <c r="B119" s="63">
        <v>13650</v>
      </c>
      <c r="C119" s="63" t="s">
        <v>104</v>
      </c>
      <c r="D119" s="66"/>
      <c r="E119" s="66"/>
      <c r="F119" s="110"/>
    </row>
    <row r="120" spans="1:6" x14ac:dyDescent="0.25">
      <c r="A120" s="65"/>
      <c r="B120" s="65"/>
      <c r="C120" s="65"/>
      <c r="D120" s="66">
        <v>0</v>
      </c>
      <c r="E120" s="125">
        <v>901</v>
      </c>
      <c r="F120" s="108">
        <f t="shared" ref="F120" si="32">D120-E120</f>
        <v>-901</v>
      </c>
    </row>
    <row r="121" spans="1:6" x14ac:dyDescent="0.25">
      <c r="A121" s="163" t="s">
        <v>223</v>
      </c>
      <c r="B121" s="164"/>
      <c r="C121" s="164"/>
      <c r="D121" s="164"/>
      <c r="E121" s="164"/>
      <c r="F121" s="165"/>
    </row>
    <row r="122" spans="1:6" x14ac:dyDescent="0.25">
      <c r="A122" s="63">
        <v>42</v>
      </c>
      <c r="B122" s="63">
        <v>13720</v>
      </c>
      <c r="C122" s="63" t="s">
        <v>55</v>
      </c>
      <c r="D122" s="66"/>
      <c r="E122" s="66"/>
      <c r="F122" s="111"/>
    </row>
    <row r="123" spans="1:6" x14ac:dyDescent="0.25">
      <c r="A123" s="65"/>
      <c r="B123" s="87"/>
      <c r="C123" s="87"/>
      <c r="D123" s="66">
        <v>3994.09</v>
      </c>
      <c r="E123" s="125">
        <v>3839.01</v>
      </c>
      <c r="F123" s="108">
        <f t="shared" ref="F123" si="33">D123-E123</f>
        <v>155.07999999999993</v>
      </c>
    </row>
    <row r="124" spans="1:6" x14ac:dyDescent="0.25">
      <c r="A124" s="115">
        <v>43</v>
      </c>
      <c r="B124" s="131">
        <v>13750</v>
      </c>
      <c r="C124" s="132" t="s">
        <v>157</v>
      </c>
      <c r="D124" s="93"/>
      <c r="E124" s="66"/>
      <c r="F124" s="111"/>
    </row>
    <row r="125" spans="1:6" x14ac:dyDescent="0.25">
      <c r="A125" s="91"/>
      <c r="B125" s="65"/>
      <c r="C125" s="65"/>
      <c r="D125" s="93">
        <v>0</v>
      </c>
      <c r="E125" s="125">
        <v>4638.66</v>
      </c>
      <c r="F125" s="108">
        <f t="shared" ref="F125" si="34">D125-E125</f>
        <v>-4638.66</v>
      </c>
    </row>
    <row r="126" spans="1:6" x14ac:dyDescent="0.25">
      <c r="A126" s="163" t="s">
        <v>224</v>
      </c>
      <c r="B126" s="164"/>
      <c r="C126" s="164"/>
      <c r="D126" s="164"/>
      <c r="E126" s="164"/>
      <c r="F126" s="165"/>
    </row>
    <row r="127" spans="1:6" x14ac:dyDescent="0.25">
      <c r="A127" s="87">
        <v>44</v>
      </c>
      <c r="B127" s="87">
        <v>13760</v>
      </c>
      <c r="C127" s="87" t="s">
        <v>56</v>
      </c>
      <c r="D127" s="172"/>
      <c r="E127" s="172"/>
      <c r="F127" s="173"/>
    </row>
    <row r="128" spans="1:6" x14ac:dyDescent="0.25">
      <c r="A128" s="65"/>
      <c r="B128" s="65"/>
      <c r="C128" s="65"/>
      <c r="D128" s="66">
        <v>42117</v>
      </c>
      <c r="E128" s="125">
        <v>64260.84</v>
      </c>
      <c r="F128" s="108">
        <f t="shared" ref="F128" si="35">D128-E128</f>
        <v>-22143.839999999997</v>
      </c>
    </row>
    <row r="129" spans="1:6" ht="32.25" customHeight="1" x14ac:dyDescent="0.25">
      <c r="A129" s="169" t="s">
        <v>225</v>
      </c>
      <c r="B129" s="170"/>
      <c r="C129" s="170"/>
      <c r="D129" s="170"/>
      <c r="E129" s="170"/>
      <c r="F129" s="171"/>
    </row>
    <row r="130" spans="1:6" x14ac:dyDescent="0.25">
      <c r="A130" s="63">
        <v>45</v>
      </c>
      <c r="B130" s="63">
        <v>13770</v>
      </c>
      <c r="C130" s="63" t="s">
        <v>57</v>
      </c>
      <c r="D130" s="66"/>
      <c r="E130" s="66"/>
      <c r="F130" s="107"/>
    </row>
    <row r="131" spans="1:6" x14ac:dyDescent="0.25">
      <c r="A131" s="65"/>
      <c r="B131" s="65"/>
      <c r="C131" s="65"/>
      <c r="D131" s="66">
        <v>0</v>
      </c>
      <c r="E131" s="125">
        <v>758.54</v>
      </c>
      <c r="F131" s="108">
        <f t="shared" ref="F131" si="36">D131-E131</f>
        <v>-758.54</v>
      </c>
    </row>
    <row r="132" spans="1:6" ht="39" customHeight="1" x14ac:dyDescent="0.25">
      <c r="A132" s="169" t="s">
        <v>226</v>
      </c>
      <c r="B132" s="170"/>
      <c r="C132" s="170"/>
      <c r="D132" s="170"/>
      <c r="E132" s="170"/>
      <c r="F132" s="171"/>
    </row>
    <row r="133" spans="1:6" x14ac:dyDescent="0.25">
      <c r="A133" s="63">
        <v>46</v>
      </c>
      <c r="B133" s="63">
        <v>13780</v>
      </c>
      <c r="C133" s="63" t="s">
        <v>58</v>
      </c>
      <c r="D133" s="66"/>
      <c r="E133" s="66"/>
      <c r="F133" s="110"/>
    </row>
    <row r="134" spans="1:6" x14ac:dyDescent="0.25">
      <c r="A134" s="87"/>
      <c r="B134" s="87"/>
      <c r="C134" s="87"/>
      <c r="D134" s="166">
        <v>30829.99</v>
      </c>
      <c r="E134" s="167">
        <v>24586.11</v>
      </c>
      <c r="F134" s="168">
        <f t="shared" ref="F134" si="37">D134-E134</f>
        <v>6243.880000000001</v>
      </c>
    </row>
    <row r="135" spans="1:6" x14ac:dyDescent="0.25">
      <c r="A135" s="163" t="s">
        <v>227</v>
      </c>
      <c r="B135" s="164"/>
      <c r="C135" s="164"/>
      <c r="D135" s="164"/>
      <c r="E135" s="164"/>
      <c r="F135" s="165"/>
    </row>
    <row r="136" spans="1:6" x14ac:dyDescent="0.25">
      <c r="A136" s="115">
        <v>47</v>
      </c>
      <c r="B136" s="133">
        <v>13810</v>
      </c>
      <c r="C136" s="132" t="s">
        <v>158</v>
      </c>
      <c r="D136" s="93"/>
      <c r="E136" s="66"/>
      <c r="F136" s="107"/>
    </row>
    <row r="137" spans="1:6" x14ac:dyDescent="0.25">
      <c r="A137" s="91"/>
      <c r="B137" s="65"/>
      <c r="C137" s="65"/>
      <c r="D137" s="93">
        <v>500</v>
      </c>
      <c r="E137" s="125">
        <v>1000</v>
      </c>
      <c r="F137" s="108">
        <f t="shared" ref="F137" si="38">D137-E137</f>
        <v>-500</v>
      </c>
    </row>
    <row r="138" spans="1:6" x14ac:dyDescent="0.25">
      <c r="A138" s="63">
        <v>48</v>
      </c>
      <c r="B138" s="63">
        <v>13820</v>
      </c>
      <c r="C138" s="63" t="s">
        <v>105</v>
      </c>
      <c r="D138" s="66"/>
      <c r="E138" s="66"/>
      <c r="F138" s="107"/>
    </row>
    <row r="139" spans="1:6" x14ac:dyDescent="0.25">
      <c r="A139" s="65"/>
      <c r="B139" s="65"/>
      <c r="C139" s="65"/>
      <c r="D139" s="66">
        <v>0</v>
      </c>
      <c r="E139" s="125">
        <v>572</v>
      </c>
      <c r="F139" s="108">
        <f t="shared" ref="F139" si="39">D139-E139</f>
        <v>-572</v>
      </c>
    </row>
    <row r="140" spans="1:6" x14ac:dyDescent="0.25">
      <c r="A140" s="63">
        <v>49</v>
      </c>
      <c r="B140" s="63">
        <v>13950</v>
      </c>
      <c r="C140" s="63" t="s">
        <v>59</v>
      </c>
      <c r="D140" s="66"/>
      <c r="E140" s="66"/>
      <c r="F140" s="110"/>
    </row>
    <row r="141" spans="1:6" x14ac:dyDescent="0.25">
      <c r="A141" s="65"/>
      <c r="B141" s="65"/>
      <c r="C141" s="65"/>
      <c r="D141" s="66">
        <v>1330</v>
      </c>
      <c r="E141" s="125">
        <v>1430</v>
      </c>
      <c r="F141" s="108">
        <f t="shared" ref="F141" si="40">D141-E141</f>
        <v>-100</v>
      </c>
    </row>
    <row r="142" spans="1:6" x14ac:dyDescent="0.25">
      <c r="A142" s="63">
        <v>50</v>
      </c>
      <c r="B142" s="63">
        <v>13951</v>
      </c>
      <c r="C142" s="63" t="s">
        <v>59</v>
      </c>
      <c r="D142" s="66"/>
      <c r="E142" s="66"/>
      <c r="F142" s="107"/>
    </row>
    <row r="143" spans="1:6" x14ac:dyDescent="0.25">
      <c r="A143" s="65"/>
      <c r="B143" s="65"/>
      <c r="C143" s="65"/>
      <c r="D143" s="66">
        <v>3463.09</v>
      </c>
      <c r="E143" s="125">
        <v>3460.28</v>
      </c>
      <c r="F143" s="108">
        <f t="shared" ref="F143" si="41">D143-E143</f>
        <v>2.8099999999999454</v>
      </c>
    </row>
    <row r="144" spans="1:6" x14ac:dyDescent="0.25">
      <c r="A144" s="63">
        <v>51</v>
      </c>
      <c r="B144" s="63">
        <v>13953</v>
      </c>
      <c r="C144" s="63" t="s">
        <v>106</v>
      </c>
      <c r="D144" s="66"/>
      <c r="E144" s="66"/>
      <c r="F144" s="107"/>
    </row>
    <row r="145" spans="1:6" x14ac:dyDescent="0.25">
      <c r="A145" s="65"/>
      <c r="B145" s="65"/>
      <c r="C145" s="65"/>
      <c r="D145" s="66">
        <v>0</v>
      </c>
      <c r="E145" s="125">
        <v>1260.24</v>
      </c>
      <c r="F145" s="108">
        <f t="shared" ref="F145" si="42">D145-E145</f>
        <v>-1260.24</v>
      </c>
    </row>
    <row r="146" spans="1:6" x14ac:dyDescent="0.25">
      <c r="A146" s="163" t="s">
        <v>228</v>
      </c>
      <c r="B146" s="164"/>
      <c r="C146" s="164"/>
      <c r="D146" s="164"/>
      <c r="E146" s="164"/>
      <c r="F146" s="165"/>
    </row>
    <row r="147" spans="1:6" x14ac:dyDescent="0.25">
      <c r="A147" s="63">
        <v>52</v>
      </c>
      <c r="B147" s="63">
        <v>13954</v>
      </c>
      <c r="C147" s="63" t="s">
        <v>122</v>
      </c>
      <c r="D147" s="66"/>
      <c r="E147" s="66"/>
      <c r="F147" s="107"/>
    </row>
    <row r="148" spans="1:6" x14ac:dyDescent="0.25">
      <c r="A148" s="65"/>
      <c r="B148" s="65"/>
      <c r="C148" s="65"/>
      <c r="D148" s="66">
        <v>250</v>
      </c>
      <c r="E148" s="66">
        <v>0</v>
      </c>
      <c r="F148" s="108">
        <f t="shared" ref="F148" si="43">D148-E148</f>
        <v>250</v>
      </c>
    </row>
    <row r="149" spans="1:6" x14ac:dyDescent="0.25">
      <c r="A149" s="63">
        <v>53</v>
      </c>
      <c r="B149" s="63">
        <v>14010</v>
      </c>
      <c r="C149" s="63" t="s">
        <v>60</v>
      </c>
      <c r="D149" s="66"/>
      <c r="E149" s="66"/>
      <c r="F149" s="110"/>
    </row>
    <row r="150" spans="1:6" x14ac:dyDescent="0.25">
      <c r="A150" s="65"/>
      <c r="B150" s="65"/>
      <c r="C150" s="65"/>
      <c r="D150" s="66">
        <v>22246.94</v>
      </c>
      <c r="E150" s="125">
        <v>9364.1200000000008</v>
      </c>
      <c r="F150" s="108">
        <f t="shared" ref="F150" si="44">D150-E150</f>
        <v>12882.819999999998</v>
      </c>
    </row>
    <row r="151" spans="1:6" ht="27" customHeight="1" x14ac:dyDescent="0.25">
      <c r="A151" s="169" t="s">
        <v>229</v>
      </c>
      <c r="B151" s="170"/>
      <c r="C151" s="170"/>
      <c r="D151" s="170"/>
      <c r="E151" s="170"/>
      <c r="F151" s="171"/>
    </row>
    <row r="152" spans="1:6" x14ac:dyDescent="0.25">
      <c r="A152" s="63">
        <v>54</v>
      </c>
      <c r="B152" s="63">
        <v>14020</v>
      </c>
      <c r="C152" s="63" t="s">
        <v>61</v>
      </c>
      <c r="D152" s="66"/>
      <c r="E152" s="66"/>
      <c r="F152" s="111"/>
    </row>
    <row r="153" spans="1:6" x14ac:dyDescent="0.25">
      <c r="A153" s="65"/>
      <c r="B153" s="65"/>
      <c r="C153" s="65"/>
      <c r="D153" s="66">
        <v>0</v>
      </c>
      <c r="E153" s="125">
        <v>5204.92</v>
      </c>
      <c r="F153" s="108">
        <f t="shared" ref="F153" si="45">D153-E153</f>
        <v>-5204.92</v>
      </c>
    </row>
    <row r="154" spans="1:6" ht="35.25" customHeight="1" x14ac:dyDescent="0.25">
      <c r="A154" s="169" t="s">
        <v>230</v>
      </c>
      <c r="B154" s="170"/>
      <c r="C154" s="170"/>
      <c r="D154" s="170"/>
      <c r="E154" s="170"/>
      <c r="F154" s="171"/>
    </row>
    <row r="155" spans="1:6" x14ac:dyDescent="0.25">
      <c r="A155" s="63">
        <v>55</v>
      </c>
      <c r="B155" s="63">
        <v>14022</v>
      </c>
      <c r="C155" s="63" t="s">
        <v>123</v>
      </c>
      <c r="D155" s="66"/>
      <c r="E155" s="66"/>
      <c r="F155" s="111"/>
    </row>
    <row r="156" spans="1:6" x14ac:dyDescent="0.25">
      <c r="A156" s="65"/>
      <c r="B156" s="65"/>
      <c r="C156" s="65"/>
      <c r="D156" s="66">
        <v>29315.1</v>
      </c>
      <c r="E156" s="66">
        <v>0</v>
      </c>
      <c r="F156" s="108">
        <f t="shared" ref="F156" si="46">D156-E156</f>
        <v>29315.1</v>
      </c>
    </row>
    <row r="157" spans="1:6" x14ac:dyDescent="0.25">
      <c r="A157" s="163" t="s">
        <v>231</v>
      </c>
      <c r="B157" s="164"/>
      <c r="C157" s="164"/>
      <c r="D157" s="164"/>
      <c r="E157" s="164"/>
      <c r="F157" s="165"/>
    </row>
    <row r="158" spans="1:6" x14ac:dyDescent="0.25">
      <c r="A158" s="63">
        <v>56</v>
      </c>
      <c r="B158" s="63">
        <v>14023</v>
      </c>
      <c r="C158" s="63" t="s">
        <v>62</v>
      </c>
      <c r="D158" s="66"/>
      <c r="E158" s="66"/>
      <c r="F158" s="110"/>
    </row>
    <row r="159" spans="1:6" x14ac:dyDescent="0.25">
      <c r="A159" s="65"/>
      <c r="B159" s="65"/>
      <c r="C159" s="65"/>
      <c r="D159" s="66">
        <v>74467.100000000006</v>
      </c>
      <c r="E159" s="125">
        <v>24754.639999999999</v>
      </c>
      <c r="F159" s="108">
        <f t="shared" ref="F159" si="47">D159-E159</f>
        <v>49712.460000000006</v>
      </c>
    </row>
    <row r="160" spans="1:6" ht="30.75" customHeight="1" x14ac:dyDescent="0.25">
      <c r="A160" s="169" t="s">
        <v>232</v>
      </c>
      <c r="B160" s="170"/>
      <c r="C160" s="170"/>
      <c r="D160" s="170"/>
      <c r="E160" s="170"/>
      <c r="F160" s="171"/>
    </row>
    <row r="161" spans="1:6" x14ac:dyDescent="0.25">
      <c r="A161" s="63">
        <v>57</v>
      </c>
      <c r="B161" s="63">
        <v>14024</v>
      </c>
      <c r="C161" s="63" t="s">
        <v>63</v>
      </c>
      <c r="D161" s="66"/>
      <c r="E161" s="66"/>
      <c r="F161" s="111"/>
    </row>
    <row r="162" spans="1:6" x14ac:dyDescent="0.25">
      <c r="A162" s="65"/>
      <c r="B162" s="65"/>
      <c r="C162" s="65"/>
      <c r="D162" s="66">
        <v>26041.4</v>
      </c>
      <c r="E162" s="66">
        <v>0</v>
      </c>
      <c r="F162" s="108">
        <f t="shared" ref="F162" si="48">D162-E162</f>
        <v>26041.4</v>
      </c>
    </row>
    <row r="163" spans="1:6" ht="34.5" customHeight="1" x14ac:dyDescent="0.25">
      <c r="A163" s="169" t="s">
        <v>233</v>
      </c>
      <c r="B163" s="170"/>
      <c r="C163" s="170"/>
      <c r="D163" s="170"/>
      <c r="E163" s="170"/>
      <c r="F163" s="171"/>
    </row>
    <row r="164" spans="1:6" x14ac:dyDescent="0.25">
      <c r="A164" s="63">
        <v>58</v>
      </c>
      <c r="B164" s="63">
        <v>14030</v>
      </c>
      <c r="C164" s="63" t="s">
        <v>169</v>
      </c>
      <c r="D164" s="66"/>
      <c r="E164" s="66"/>
      <c r="F164" s="110"/>
    </row>
    <row r="165" spans="1:6" x14ac:dyDescent="0.25">
      <c r="A165" s="65"/>
      <c r="B165" s="65"/>
      <c r="C165" s="65"/>
      <c r="D165" s="66">
        <v>9517.5</v>
      </c>
      <c r="E165" s="125">
        <v>0</v>
      </c>
      <c r="F165" s="108">
        <f t="shared" ref="F165" si="49">D165-E165</f>
        <v>9517.5</v>
      </c>
    </row>
    <row r="166" spans="1:6" ht="27.75" customHeight="1" x14ac:dyDescent="0.25">
      <c r="A166" s="169" t="s">
        <v>235</v>
      </c>
      <c r="B166" s="170"/>
      <c r="C166" s="170"/>
      <c r="D166" s="170"/>
      <c r="E166" s="170"/>
      <c r="F166" s="171"/>
    </row>
    <row r="167" spans="1:6" x14ac:dyDescent="0.25">
      <c r="A167" s="63">
        <v>59</v>
      </c>
      <c r="B167" s="63">
        <v>14032</v>
      </c>
      <c r="C167" s="63" t="s">
        <v>64</v>
      </c>
      <c r="D167" s="66"/>
      <c r="E167" s="66"/>
      <c r="F167" s="110"/>
    </row>
    <row r="168" spans="1:6" x14ac:dyDescent="0.25">
      <c r="A168" s="65"/>
      <c r="B168" s="65"/>
      <c r="C168" s="65"/>
      <c r="D168" s="66">
        <v>132242.14000000001</v>
      </c>
      <c r="E168" s="125">
        <v>212363.65</v>
      </c>
      <c r="F168" s="108">
        <f t="shared" ref="F168" si="50">D168-E168</f>
        <v>-80121.50999999998</v>
      </c>
    </row>
    <row r="169" spans="1:6" ht="36.75" customHeight="1" x14ac:dyDescent="0.25">
      <c r="A169" s="169" t="s">
        <v>234</v>
      </c>
      <c r="B169" s="170"/>
      <c r="C169" s="170"/>
      <c r="D169" s="170"/>
      <c r="E169" s="170"/>
      <c r="F169" s="171"/>
    </row>
    <row r="170" spans="1:6" x14ac:dyDescent="0.25">
      <c r="A170" s="63">
        <v>60</v>
      </c>
      <c r="B170" s="63">
        <v>14040</v>
      </c>
      <c r="C170" s="63" t="s">
        <v>65</v>
      </c>
      <c r="D170" s="66"/>
      <c r="E170" s="66"/>
      <c r="F170" s="111"/>
    </row>
    <row r="171" spans="1:6" x14ac:dyDescent="0.25">
      <c r="A171" s="65"/>
      <c r="B171" s="65"/>
      <c r="C171" s="65"/>
      <c r="D171" s="66">
        <v>1499.5</v>
      </c>
      <c r="E171" s="125">
        <v>990</v>
      </c>
      <c r="F171" s="108">
        <f t="shared" ref="F171" si="51">D171-E171</f>
        <v>509.5</v>
      </c>
    </row>
    <row r="172" spans="1:6" x14ac:dyDescent="0.25">
      <c r="A172" s="63">
        <v>61</v>
      </c>
      <c r="B172" s="63">
        <v>14050</v>
      </c>
      <c r="C172" s="63" t="s">
        <v>66</v>
      </c>
      <c r="D172" s="66"/>
      <c r="E172" s="66"/>
      <c r="F172" s="110"/>
    </row>
    <row r="173" spans="1:6" x14ac:dyDescent="0.25">
      <c r="A173" s="65"/>
      <c r="B173" s="65"/>
      <c r="C173" s="65"/>
      <c r="D173" s="66">
        <v>13321.2</v>
      </c>
      <c r="E173" s="66">
        <v>26824.3</v>
      </c>
      <c r="F173" s="108">
        <f t="shared" ref="F173" si="52">D173-E173</f>
        <v>-13503.099999999999</v>
      </c>
    </row>
    <row r="174" spans="1:6" x14ac:dyDescent="0.25">
      <c r="A174" s="163" t="s">
        <v>236</v>
      </c>
      <c r="B174" s="164"/>
      <c r="C174" s="164"/>
      <c r="D174" s="164"/>
      <c r="E174" s="164"/>
      <c r="F174" s="165"/>
    </row>
    <row r="175" spans="1:6" x14ac:dyDescent="0.25">
      <c r="A175" s="63">
        <v>62</v>
      </c>
      <c r="B175" s="63">
        <v>14060</v>
      </c>
      <c r="C175" s="63" t="s">
        <v>125</v>
      </c>
      <c r="D175" s="66"/>
      <c r="E175" s="66"/>
      <c r="F175" s="111"/>
    </row>
    <row r="176" spans="1:6" x14ac:dyDescent="0.25">
      <c r="A176" s="65"/>
      <c r="B176" s="65"/>
      <c r="C176" s="65"/>
      <c r="D176" s="66">
        <v>2288</v>
      </c>
      <c r="E176" s="126">
        <v>6987.5</v>
      </c>
      <c r="F176" s="108">
        <f t="shared" ref="F176" si="53">D176-E176</f>
        <v>-4699.5</v>
      </c>
    </row>
    <row r="177" spans="1:6" x14ac:dyDescent="0.25">
      <c r="A177" s="163" t="s">
        <v>237</v>
      </c>
      <c r="B177" s="164"/>
      <c r="C177" s="164"/>
      <c r="D177" s="164"/>
      <c r="E177" s="164"/>
      <c r="F177" s="165"/>
    </row>
    <row r="178" spans="1:6" x14ac:dyDescent="0.25">
      <c r="A178" s="63">
        <v>63</v>
      </c>
      <c r="B178" s="63">
        <v>14120</v>
      </c>
      <c r="C178" s="63" t="s">
        <v>124</v>
      </c>
      <c r="D178" s="66"/>
      <c r="E178" s="66"/>
      <c r="F178" s="111"/>
    </row>
    <row r="179" spans="1:6" x14ac:dyDescent="0.25">
      <c r="A179" s="65"/>
      <c r="B179" s="65"/>
      <c r="C179" s="65"/>
      <c r="D179" s="66">
        <v>0</v>
      </c>
      <c r="E179" s="126">
        <v>1294</v>
      </c>
      <c r="F179" s="108">
        <f t="shared" ref="F179" si="54">D179-E179</f>
        <v>-1294</v>
      </c>
    </row>
    <row r="180" spans="1:6" x14ac:dyDescent="0.25">
      <c r="A180" s="163" t="s">
        <v>238</v>
      </c>
      <c r="B180" s="164"/>
      <c r="C180" s="164"/>
      <c r="D180" s="164"/>
      <c r="E180" s="164"/>
      <c r="F180" s="165"/>
    </row>
    <row r="181" spans="1:6" x14ac:dyDescent="0.25">
      <c r="A181" s="63">
        <v>64</v>
      </c>
      <c r="B181" s="63">
        <v>14210</v>
      </c>
      <c r="C181" s="63" t="s">
        <v>67</v>
      </c>
      <c r="D181" s="66"/>
      <c r="E181" s="66"/>
      <c r="F181" s="111"/>
    </row>
    <row r="182" spans="1:6" x14ac:dyDescent="0.25">
      <c r="A182" s="87"/>
      <c r="B182" s="87"/>
      <c r="C182" s="87"/>
      <c r="D182" s="66">
        <v>1150</v>
      </c>
      <c r="E182" s="126">
        <v>1200</v>
      </c>
      <c r="F182" s="108">
        <f t="shared" ref="F182" si="55">D182-E182</f>
        <v>-50</v>
      </c>
    </row>
    <row r="183" spans="1:6" x14ac:dyDescent="0.25">
      <c r="A183" s="90">
        <v>65</v>
      </c>
      <c r="B183" s="90">
        <v>14230</v>
      </c>
      <c r="C183" s="94" t="s">
        <v>68</v>
      </c>
      <c r="D183" s="92"/>
      <c r="E183" s="92"/>
      <c r="F183" s="107"/>
    </row>
    <row r="184" spans="1:6" x14ac:dyDescent="0.25">
      <c r="A184" s="91"/>
      <c r="B184" s="91"/>
      <c r="C184" s="65"/>
      <c r="D184" s="93">
        <v>2644.3</v>
      </c>
      <c r="E184" s="126">
        <v>2120</v>
      </c>
      <c r="F184" s="108">
        <f t="shared" ref="F184" si="56">D184-E184</f>
        <v>524.30000000000018</v>
      </c>
    </row>
    <row r="185" spans="1:6" x14ac:dyDescent="0.25">
      <c r="A185" s="87">
        <v>66</v>
      </c>
      <c r="B185" s="87">
        <v>14310</v>
      </c>
      <c r="C185" s="87" t="s">
        <v>126</v>
      </c>
      <c r="D185" s="66"/>
      <c r="E185" s="66"/>
      <c r="F185" s="111"/>
    </row>
    <row r="186" spans="1:6" x14ac:dyDescent="0.25">
      <c r="A186" s="65"/>
      <c r="B186" s="65"/>
      <c r="C186" s="65"/>
      <c r="D186" s="66">
        <v>1897.5</v>
      </c>
      <c r="E186" s="126">
        <v>2064.81</v>
      </c>
      <c r="F186" s="108">
        <f t="shared" ref="F186" si="57">D186-E186</f>
        <v>-167.30999999999995</v>
      </c>
    </row>
    <row r="187" spans="1:6" x14ac:dyDescent="0.25">
      <c r="A187" s="163" t="s">
        <v>239</v>
      </c>
      <c r="B187" s="164"/>
      <c r="C187" s="164"/>
      <c r="D187" s="164"/>
      <c r="E187" s="164"/>
      <c r="F187" s="165"/>
    </row>
    <row r="188" spans="1:6" x14ac:dyDescent="0.25">
      <c r="A188" s="64">
        <v>67</v>
      </c>
      <c r="B188" s="64">
        <v>14410</v>
      </c>
      <c r="C188" s="72" t="s">
        <v>69</v>
      </c>
      <c r="D188" s="73">
        <v>0</v>
      </c>
      <c r="E188" s="126">
        <v>47.2</v>
      </c>
      <c r="F188" s="107"/>
    </row>
    <row r="189" spans="1:6" x14ac:dyDescent="0.25">
      <c r="A189" s="68"/>
      <c r="B189" s="68" t="s">
        <v>70</v>
      </c>
      <c r="C189" s="68" t="s">
        <v>71</v>
      </c>
      <c r="D189" s="69"/>
      <c r="E189" s="71"/>
      <c r="F189" s="112"/>
    </row>
    <row r="190" spans="1:6" x14ac:dyDescent="0.25">
      <c r="A190" s="70"/>
      <c r="B190" s="96"/>
      <c r="C190" s="96"/>
      <c r="D190" s="71">
        <f>SUM(D46:D189)</f>
        <v>867572.99</v>
      </c>
      <c r="E190" s="71">
        <f>SUM(E46:E189)</f>
        <v>805826.29</v>
      </c>
      <c r="F190" s="71">
        <f>SUM(F46:F189)</f>
        <v>61793.900000000038</v>
      </c>
    </row>
    <row r="191" spans="1:6" x14ac:dyDescent="0.25">
      <c r="A191" s="115">
        <v>68</v>
      </c>
      <c r="B191" s="63">
        <v>13210</v>
      </c>
      <c r="C191" s="63" t="s">
        <v>72</v>
      </c>
      <c r="D191" s="93"/>
      <c r="E191" s="66"/>
      <c r="F191" s="110"/>
    </row>
    <row r="192" spans="1:6" x14ac:dyDescent="0.25">
      <c r="A192" s="91"/>
      <c r="B192" s="65"/>
      <c r="C192" s="65"/>
      <c r="D192" s="93">
        <v>114828.66</v>
      </c>
      <c r="E192" s="66">
        <v>88282.28</v>
      </c>
      <c r="F192" s="108">
        <f>D192-E192</f>
        <v>26546.380000000005</v>
      </c>
    </row>
    <row r="193" spans="1:6" ht="28.5" customHeight="1" x14ac:dyDescent="0.25">
      <c r="A193" s="169" t="s">
        <v>240</v>
      </c>
      <c r="B193" s="170"/>
      <c r="C193" s="170"/>
      <c r="D193" s="170"/>
      <c r="E193" s="170"/>
      <c r="F193" s="171"/>
    </row>
    <row r="194" spans="1:6" x14ac:dyDescent="0.25">
      <c r="A194" s="115">
        <v>69</v>
      </c>
      <c r="B194" s="63">
        <v>13220</v>
      </c>
      <c r="C194" s="94" t="s">
        <v>73</v>
      </c>
      <c r="D194" s="93"/>
      <c r="E194" s="66"/>
      <c r="F194" s="110"/>
    </row>
    <row r="195" spans="1:6" x14ac:dyDescent="0.25">
      <c r="A195" s="134"/>
      <c r="B195" s="65"/>
      <c r="C195" s="137"/>
      <c r="D195" s="92">
        <v>5468.08</v>
      </c>
      <c r="E195" s="73">
        <v>9988.17</v>
      </c>
      <c r="F195" s="108">
        <f t="shared" ref="F195" si="58">D195-E195</f>
        <v>-4520.09</v>
      </c>
    </row>
    <row r="196" spans="1:6" x14ac:dyDescent="0.25">
      <c r="A196" s="163" t="s">
        <v>241</v>
      </c>
      <c r="B196" s="164"/>
      <c r="C196" s="164"/>
      <c r="D196" s="164"/>
      <c r="E196" s="164"/>
      <c r="F196" s="165"/>
    </row>
    <row r="197" spans="1:6" x14ac:dyDescent="0.25">
      <c r="A197" s="115">
        <v>70</v>
      </c>
      <c r="B197" s="63">
        <v>13230</v>
      </c>
      <c r="C197" s="63" t="s">
        <v>74</v>
      </c>
      <c r="D197" s="93"/>
      <c r="E197" s="66"/>
      <c r="F197" s="110"/>
    </row>
    <row r="198" spans="1:6" x14ac:dyDescent="0.25">
      <c r="A198" s="128"/>
      <c r="B198" s="65"/>
      <c r="C198" s="65"/>
      <c r="D198" s="93">
        <v>29306.03</v>
      </c>
      <c r="E198" s="66">
        <v>48313.45</v>
      </c>
      <c r="F198" s="108">
        <f t="shared" ref="F198:F201" si="59">D198-E198</f>
        <v>-19007.419999999998</v>
      </c>
    </row>
    <row r="199" spans="1:6" x14ac:dyDescent="0.25">
      <c r="A199" s="163" t="s">
        <v>242</v>
      </c>
      <c r="B199" s="164"/>
      <c r="C199" s="164"/>
      <c r="D199" s="164"/>
      <c r="E199" s="164"/>
      <c r="F199" s="165"/>
    </row>
    <row r="200" spans="1:6" x14ac:dyDescent="0.25">
      <c r="A200" s="115">
        <v>71</v>
      </c>
      <c r="B200" s="89">
        <v>13250</v>
      </c>
      <c r="C200" s="94" t="s">
        <v>75</v>
      </c>
      <c r="D200" s="93"/>
      <c r="E200" s="66"/>
      <c r="F200" s="108"/>
    </row>
    <row r="201" spans="1:6" x14ac:dyDescent="0.25">
      <c r="A201" s="135"/>
      <c r="B201" s="95"/>
      <c r="C201" s="137"/>
      <c r="D201" s="136">
        <v>1805.99</v>
      </c>
      <c r="E201" s="74">
        <v>2708.82</v>
      </c>
      <c r="F201" s="108">
        <f t="shared" si="59"/>
        <v>-902.83000000000015</v>
      </c>
    </row>
    <row r="202" spans="1:6" x14ac:dyDescent="0.25">
      <c r="A202" s="96"/>
      <c r="B202" s="96" t="s">
        <v>76</v>
      </c>
      <c r="C202" s="96" t="s">
        <v>77</v>
      </c>
      <c r="D202" s="69"/>
      <c r="E202" s="71"/>
      <c r="F202" s="113"/>
    </row>
    <row r="203" spans="1:6" x14ac:dyDescent="0.25">
      <c r="A203" s="70"/>
      <c r="B203" s="70"/>
      <c r="C203" s="70"/>
      <c r="D203" s="71">
        <f>SUM(D191:D202)</f>
        <v>151408.76</v>
      </c>
      <c r="E203" s="71">
        <f>SUM(E191:E202)</f>
        <v>149292.72</v>
      </c>
      <c r="F203" s="71">
        <f>SUM(F191:F202)</f>
        <v>2116.0400000000063</v>
      </c>
    </row>
    <row r="204" spans="1:6" x14ac:dyDescent="0.25">
      <c r="A204" s="63">
        <v>72</v>
      </c>
      <c r="B204" s="63">
        <v>21110</v>
      </c>
      <c r="C204" s="63" t="s">
        <v>159</v>
      </c>
      <c r="D204" s="66"/>
      <c r="E204" s="66"/>
      <c r="F204" s="107"/>
    </row>
    <row r="205" spans="1:6" x14ac:dyDescent="0.25">
      <c r="A205" s="65"/>
      <c r="B205" s="65"/>
      <c r="C205" s="65"/>
      <c r="D205" s="66">
        <v>1700</v>
      </c>
      <c r="E205" s="66">
        <v>500</v>
      </c>
      <c r="F205" s="108">
        <f t="shared" ref="F205" si="60">D205-E205</f>
        <v>1200</v>
      </c>
    </row>
    <row r="206" spans="1:6" x14ac:dyDescent="0.25">
      <c r="A206" s="163" t="s">
        <v>243</v>
      </c>
      <c r="B206" s="164"/>
      <c r="C206" s="164"/>
      <c r="D206" s="164"/>
      <c r="E206" s="164"/>
      <c r="F206" s="165"/>
    </row>
    <row r="207" spans="1:6" x14ac:dyDescent="0.25">
      <c r="A207" s="63">
        <v>73</v>
      </c>
      <c r="B207" s="63">
        <v>21200</v>
      </c>
      <c r="C207" s="63" t="s">
        <v>78</v>
      </c>
      <c r="D207" s="66"/>
      <c r="E207" s="66"/>
      <c r="F207" s="107"/>
    </row>
    <row r="208" spans="1:6" x14ac:dyDescent="0.25">
      <c r="A208" s="65"/>
      <c r="B208" s="65"/>
      <c r="C208" s="65"/>
      <c r="D208" s="66">
        <v>64050</v>
      </c>
      <c r="E208" s="66">
        <v>171721.35</v>
      </c>
      <c r="F208" s="108">
        <f t="shared" ref="F208" si="61">D208-E208</f>
        <v>-107671.35</v>
      </c>
    </row>
    <row r="209" spans="1:6" x14ac:dyDescent="0.25">
      <c r="A209" s="163" t="s">
        <v>244</v>
      </c>
      <c r="B209" s="164"/>
      <c r="C209" s="164"/>
      <c r="D209" s="164"/>
      <c r="E209" s="164"/>
      <c r="F209" s="165"/>
    </row>
    <row r="210" spans="1:6" x14ac:dyDescent="0.25">
      <c r="A210" s="63">
        <v>74</v>
      </c>
      <c r="B210" s="63">
        <v>22202</v>
      </c>
      <c r="C210" s="63" t="s">
        <v>127</v>
      </c>
      <c r="D210" s="66"/>
      <c r="E210" s="66"/>
      <c r="F210" s="107"/>
    </row>
    <row r="211" spans="1:6" x14ac:dyDescent="0.25">
      <c r="A211" s="65"/>
      <c r="B211" s="65"/>
      <c r="C211" s="65"/>
      <c r="D211" s="66">
        <v>200674.43</v>
      </c>
      <c r="E211" s="66">
        <v>0</v>
      </c>
      <c r="F211" s="108">
        <f t="shared" ref="F211" si="62">D211-E211</f>
        <v>200674.43</v>
      </c>
    </row>
    <row r="212" spans="1:6" ht="33.75" customHeight="1" x14ac:dyDescent="0.25">
      <c r="A212" s="169" t="s">
        <v>245</v>
      </c>
      <c r="B212" s="170"/>
      <c r="C212" s="170"/>
      <c r="D212" s="170"/>
      <c r="E212" s="170"/>
      <c r="F212" s="171"/>
    </row>
    <row r="213" spans="1:6" x14ac:dyDescent="0.25">
      <c r="A213" s="68"/>
      <c r="B213" s="68" t="s">
        <v>79</v>
      </c>
      <c r="C213" s="68" t="s">
        <v>80</v>
      </c>
      <c r="D213" s="69"/>
      <c r="E213" s="71"/>
      <c r="F213" s="113"/>
    </row>
    <row r="214" spans="1:6" x14ac:dyDescent="0.25">
      <c r="A214" s="70"/>
      <c r="B214" s="70"/>
      <c r="C214" s="70"/>
      <c r="D214" s="71">
        <f>SUM(D204:D213)</f>
        <v>266424.43</v>
      </c>
      <c r="E214" s="71">
        <f>SUM(E204:E213)</f>
        <v>172221.35</v>
      </c>
      <c r="F214" s="71">
        <f>SUM(F204:F213)</f>
        <v>94203.079999999987</v>
      </c>
    </row>
    <row r="215" spans="1:6" x14ac:dyDescent="0.25">
      <c r="A215" s="75">
        <v>75</v>
      </c>
      <c r="B215" s="75">
        <v>31110</v>
      </c>
      <c r="C215" s="63" t="s">
        <v>170</v>
      </c>
      <c r="D215" s="76"/>
      <c r="E215" s="76"/>
      <c r="F215" s="110"/>
    </row>
    <row r="216" spans="1:6" x14ac:dyDescent="0.25">
      <c r="A216" s="77"/>
      <c r="B216" s="77"/>
      <c r="C216" s="65"/>
      <c r="D216" s="76">
        <v>150000</v>
      </c>
      <c r="E216" s="127">
        <v>0</v>
      </c>
      <c r="F216" s="108">
        <f t="shared" ref="F216" si="63">D216-E216</f>
        <v>150000</v>
      </c>
    </row>
    <row r="217" spans="1:6" x14ac:dyDescent="0.25">
      <c r="A217" s="75">
        <v>76</v>
      </c>
      <c r="B217" s="75">
        <v>31120</v>
      </c>
      <c r="C217" s="63" t="s">
        <v>81</v>
      </c>
      <c r="D217" s="76"/>
      <c r="E217" s="76"/>
      <c r="F217" s="110"/>
    </row>
    <row r="218" spans="1:6" x14ac:dyDescent="0.25">
      <c r="A218" s="77"/>
      <c r="B218" s="77"/>
      <c r="C218" s="65"/>
      <c r="D218" s="76">
        <v>0</v>
      </c>
      <c r="E218" s="127">
        <v>84900</v>
      </c>
      <c r="F218" s="108">
        <f t="shared" ref="F218" si="64">D218-E218</f>
        <v>-84900</v>
      </c>
    </row>
    <row r="219" spans="1:6" x14ac:dyDescent="0.25">
      <c r="A219" s="75">
        <v>77</v>
      </c>
      <c r="B219" s="75">
        <v>31121</v>
      </c>
      <c r="C219" s="63" t="s">
        <v>82</v>
      </c>
      <c r="D219" s="76"/>
      <c r="E219" s="76"/>
      <c r="F219" s="110"/>
    </row>
    <row r="220" spans="1:6" x14ac:dyDescent="0.25">
      <c r="A220" s="77"/>
      <c r="B220" s="77"/>
      <c r="C220" s="65"/>
      <c r="D220" s="76">
        <v>2995</v>
      </c>
      <c r="E220" s="127">
        <v>14312.39</v>
      </c>
      <c r="F220" s="108">
        <f t="shared" ref="F220" si="65">D220-E220</f>
        <v>-11317.39</v>
      </c>
    </row>
    <row r="221" spans="1:6" x14ac:dyDescent="0.25">
      <c r="A221" s="63">
        <v>78</v>
      </c>
      <c r="B221" s="63">
        <v>31230</v>
      </c>
      <c r="C221" s="63" t="s">
        <v>83</v>
      </c>
      <c r="D221" s="66"/>
      <c r="E221" s="66"/>
      <c r="F221" s="110"/>
    </row>
    <row r="222" spans="1:6" x14ac:dyDescent="0.25">
      <c r="A222" s="65"/>
      <c r="B222" s="65"/>
      <c r="C222" s="65"/>
      <c r="D222" s="66">
        <v>1085278.97</v>
      </c>
      <c r="E222" s="127">
        <v>870151.7</v>
      </c>
      <c r="F222" s="108">
        <f t="shared" ref="F222" si="66">D222-E222</f>
        <v>215127.27000000002</v>
      </c>
    </row>
    <row r="223" spans="1:6" x14ac:dyDescent="0.25">
      <c r="A223" s="63">
        <v>79</v>
      </c>
      <c r="B223" s="63">
        <v>31240</v>
      </c>
      <c r="C223" s="63" t="s">
        <v>128</v>
      </c>
      <c r="D223" s="66"/>
      <c r="E223" s="66"/>
      <c r="F223" s="110"/>
    </row>
    <row r="224" spans="1:6" x14ac:dyDescent="0.25">
      <c r="A224" s="65"/>
      <c r="B224" s="65"/>
      <c r="C224" s="65"/>
      <c r="D224" s="66">
        <v>52362.83</v>
      </c>
      <c r="E224" s="127">
        <v>120000</v>
      </c>
      <c r="F224" s="108">
        <f t="shared" ref="F224" si="67">D224-E224</f>
        <v>-67637.17</v>
      </c>
    </row>
    <row r="225" spans="1:6" x14ac:dyDescent="0.25">
      <c r="A225" s="63">
        <v>80</v>
      </c>
      <c r="B225" s="63">
        <v>31250</v>
      </c>
      <c r="C225" s="63" t="s">
        <v>84</v>
      </c>
      <c r="D225" s="66"/>
      <c r="E225" s="66"/>
      <c r="F225" s="107"/>
    </row>
    <row r="226" spans="1:6" x14ac:dyDescent="0.25">
      <c r="A226" s="87"/>
      <c r="B226" s="87"/>
      <c r="C226" s="65"/>
      <c r="D226" s="66">
        <v>0</v>
      </c>
      <c r="E226" s="127">
        <v>1494.84</v>
      </c>
      <c r="F226" s="108">
        <f t="shared" ref="F226:F228" si="68">D226-E226</f>
        <v>-1494.84</v>
      </c>
    </row>
    <row r="227" spans="1:6" x14ac:dyDescent="0.25">
      <c r="A227" s="88">
        <v>81</v>
      </c>
      <c r="B227" s="89">
        <v>31260</v>
      </c>
      <c r="C227" s="158" t="s">
        <v>129</v>
      </c>
      <c r="D227" s="73"/>
      <c r="E227" s="73"/>
      <c r="F227" s="108"/>
    </row>
    <row r="228" spans="1:6" x14ac:dyDescent="0.25">
      <c r="A228" s="65"/>
      <c r="B228" s="65"/>
      <c r="C228" s="159"/>
      <c r="D228" s="66">
        <v>373766.26</v>
      </c>
      <c r="E228" s="127">
        <v>27452.5</v>
      </c>
      <c r="F228" s="108">
        <f t="shared" si="68"/>
        <v>346313.76</v>
      </c>
    </row>
    <row r="229" spans="1:6" x14ac:dyDescent="0.25">
      <c r="A229" s="88">
        <v>82</v>
      </c>
      <c r="B229" s="89">
        <v>31270</v>
      </c>
      <c r="C229" s="158" t="s">
        <v>160</v>
      </c>
      <c r="D229" s="73"/>
      <c r="E229" s="73"/>
      <c r="F229" s="108"/>
    </row>
    <row r="230" spans="1:6" x14ac:dyDescent="0.25">
      <c r="A230" s="65"/>
      <c r="B230" s="65"/>
      <c r="C230" s="159"/>
      <c r="D230" s="66">
        <v>0</v>
      </c>
      <c r="E230" s="127">
        <v>10000</v>
      </c>
      <c r="F230" s="108">
        <f t="shared" ref="F230" si="69">D230-E230</f>
        <v>-10000</v>
      </c>
    </row>
    <row r="231" spans="1:6" x14ac:dyDescent="0.25">
      <c r="A231" s="88">
        <v>83</v>
      </c>
      <c r="B231" s="89">
        <v>31510</v>
      </c>
      <c r="C231" s="158" t="s">
        <v>161</v>
      </c>
      <c r="D231" s="73"/>
      <c r="E231" s="73"/>
      <c r="F231" s="108"/>
    </row>
    <row r="232" spans="1:6" x14ac:dyDescent="0.25">
      <c r="A232" s="65"/>
      <c r="B232" s="65"/>
      <c r="C232" s="159"/>
      <c r="D232" s="66">
        <v>15000</v>
      </c>
      <c r="E232" s="127">
        <v>50000</v>
      </c>
      <c r="F232" s="108">
        <f t="shared" ref="F232" si="70">D232-E232</f>
        <v>-35000</v>
      </c>
    </row>
    <row r="233" spans="1:6" x14ac:dyDescent="0.25">
      <c r="A233" s="88">
        <v>84</v>
      </c>
      <c r="B233" s="89">
        <v>32110</v>
      </c>
      <c r="C233" s="158" t="s">
        <v>130</v>
      </c>
      <c r="D233" s="73"/>
      <c r="E233" s="73"/>
      <c r="F233" s="108"/>
    </row>
    <row r="234" spans="1:6" x14ac:dyDescent="0.25">
      <c r="A234" s="65"/>
      <c r="B234" s="65"/>
      <c r="C234" s="159"/>
      <c r="D234" s="66">
        <v>280000</v>
      </c>
      <c r="E234" s="66">
        <v>0</v>
      </c>
      <c r="F234" s="108">
        <f t="shared" ref="F234" si="71">D234-E234</f>
        <v>280000</v>
      </c>
    </row>
    <row r="235" spans="1:6" x14ac:dyDescent="0.25">
      <c r="A235" s="88">
        <v>85</v>
      </c>
      <c r="B235" s="89">
        <v>32111</v>
      </c>
      <c r="C235" s="158" t="s">
        <v>171</v>
      </c>
      <c r="D235" s="73"/>
      <c r="E235" s="73"/>
      <c r="F235" s="108"/>
    </row>
    <row r="236" spans="1:6" x14ac:dyDescent="0.25">
      <c r="A236" s="65"/>
      <c r="B236" s="65"/>
      <c r="C236" s="159"/>
      <c r="D236" s="66">
        <v>2045.64</v>
      </c>
      <c r="E236" s="66">
        <v>0</v>
      </c>
      <c r="F236" s="108">
        <f t="shared" ref="F236" si="72">D236-E236</f>
        <v>2045.64</v>
      </c>
    </row>
    <row r="237" spans="1:6" x14ac:dyDescent="0.25">
      <c r="A237" s="88">
        <v>86</v>
      </c>
      <c r="B237" s="89">
        <v>32120</v>
      </c>
      <c r="C237" s="158" t="s">
        <v>162</v>
      </c>
      <c r="D237" s="73"/>
      <c r="E237" s="73"/>
      <c r="F237" s="108"/>
    </row>
    <row r="238" spans="1:6" x14ac:dyDescent="0.25">
      <c r="A238" s="65"/>
      <c r="B238" s="65"/>
      <c r="C238" s="159"/>
      <c r="D238" s="66">
        <v>0</v>
      </c>
      <c r="E238" s="66">
        <v>10000</v>
      </c>
      <c r="F238" s="108">
        <f t="shared" ref="F238" si="73">D238-E238</f>
        <v>-10000</v>
      </c>
    </row>
    <row r="239" spans="1:6" x14ac:dyDescent="0.25">
      <c r="A239" s="88">
        <v>87</v>
      </c>
      <c r="B239" s="89">
        <v>34000</v>
      </c>
      <c r="C239" s="158" t="s">
        <v>172</v>
      </c>
      <c r="D239" s="73"/>
      <c r="E239" s="73"/>
      <c r="F239" s="108"/>
    </row>
    <row r="240" spans="1:6" x14ac:dyDescent="0.25">
      <c r="A240" s="65"/>
      <c r="B240" s="65"/>
      <c r="C240" s="159"/>
      <c r="D240" s="66">
        <v>13628.38</v>
      </c>
      <c r="E240" s="66">
        <v>0</v>
      </c>
      <c r="F240" s="108">
        <f t="shared" ref="F240" si="74">D240-E240</f>
        <v>13628.38</v>
      </c>
    </row>
    <row r="241" spans="1:6" x14ac:dyDescent="0.25">
      <c r="A241" s="68"/>
      <c r="B241" s="68" t="s">
        <v>85</v>
      </c>
      <c r="C241" s="68" t="s">
        <v>86</v>
      </c>
      <c r="D241" s="69"/>
      <c r="E241" s="71"/>
      <c r="F241" s="112"/>
    </row>
    <row r="242" spans="1:6" x14ac:dyDescent="0.25">
      <c r="A242" s="70"/>
      <c r="B242" s="70"/>
      <c r="C242" s="70"/>
      <c r="D242" s="71">
        <f>SUM(D215:D241)</f>
        <v>1975077.0799999998</v>
      </c>
      <c r="E242" s="71">
        <f>SUM(E215:E241)</f>
        <v>1188311.43</v>
      </c>
      <c r="F242" s="109">
        <f t="shared" ref="F242" si="75">D242-E242</f>
        <v>786765.64999999991</v>
      </c>
    </row>
    <row r="243" spans="1:6" x14ac:dyDescent="0.25">
      <c r="A243" s="78" t="s">
        <v>87</v>
      </c>
      <c r="B243" s="79"/>
      <c r="C243" s="80"/>
      <c r="D243" s="81"/>
      <c r="E243" s="85"/>
      <c r="F243" s="114"/>
    </row>
    <row r="244" spans="1:6" x14ac:dyDescent="0.25">
      <c r="A244" s="82"/>
      <c r="B244" s="83"/>
      <c r="C244" s="84"/>
      <c r="D244" s="85">
        <f>D44+D190+D203+D214+D242</f>
        <v>7442503.6799999997</v>
      </c>
      <c r="E244" s="85">
        <f>E44+E190+E203+E214+E242</f>
        <v>5940563.129999999</v>
      </c>
      <c r="F244" s="85">
        <f>D244-E244</f>
        <v>1501940.5500000007</v>
      </c>
    </row>
  </sheetData>
  <mergeCells count="65">
    <mergeCell ref="A196:F196"/>
    <mergeCell ref="A199:F199"/>
    <mergeCell ref="A206:F206"/>
    <mergeCell ref="A209:F209"/>
    <mergeCell ref="A212:F212"/>
    <mergeCell ref="A174:F174"/>
    <mergeCell ref="A177:F177"/>
    <mergeCell ref="A180:F180"/>
    <mergeCell ref="A187:F187"/>
    <mergeCell ref="A193:F193"/>
    <mergeCell ref="A157:F157"/>
    <mergeCell ref="A160:F160"/>
    <mergeCell ref="A163:F163"/>
    <mergeCell ref="A166:F166"/>
    <mergeCell ref="A169:F169"/>
    <mergeCell ref="A132:F132"/>
    <mergeCell ref="A135:F135"/>
    <mergeCell ref="A146:F146"/>
    <mergeCell ref="A151:F151"/>
    <mergeCell ref="A154:F154"/>
    <mergeCell ref="A118:F118"/>
    <mergeCell ref="A121:F121"/>
    <mergeCell ref="A126:F126"/>
    <mergeCell ref="A129:F129"/>
    <mergeCell ref="A101:F101"/>
    <mergeCell ref="A104:F104"/>
    <mergeCell ref="A109:F109"/>
    <mergeCell ref="A112:F112"/>
    <mergeCell ref="A115:F115"/>
    <mergeCell ref="A86:F86"/>
    <mergeCell ref="A89:F89"/>
    <mergeCell ref="A92:F92"/>
    <mergeCell ref="A95:F95"/>
    <mergeCell ref="A98:F98"/>
    <mergeCell ref="A71:F71"/>
    <mergeCell ref="A74:F74"/>
    <mergeCell ref="A77:F77"/>
    <mergeCell ref="A80:F80"/>
    <mergeCell ref="A83:F83"/>
    <mergeCell ref="A50:F50"/>
    <mergeCell ref="A53:F53"/>
    <mergeCell ref="A56:F56"/>
    <mergeCell ref="A59:F59"/>
    <mergeCell ref="A68:F68"/>
    <mergeCell ref="A33:F33"/>
    <mergeCell ref="A36:F36"/>
    <mergeCell ref="A39:F39"/>
    <mergeCell ref="A42:F42"/>
    <mergeCell ref="A47:F47"/>
    <mergeCell ref="C227:C228"/>
    <mergeCell ref="A1:F1"/>
    <mergeCell ref="C239:C240"/>
    <mergeCell ref="C233:C234"/>
    <mergeCell ref="C235:C236"/>
    <mergeCell ref="C237:C238"/>
    <mergeCell ref="C229:C230"/>
    <mergeCell ref="C231:C232"/>
    <mergeCell ref="A18:F18"/>
    <mergeCell ref="A5:F5"/>
    <mergeCell ref="A8:F8"/>
    <mergeCell ref="A11:F11"/>
    <mergeCell ref="A21:F21"/>
    <mergeCell ref="A24:F24"/>
    <mergeCell ref="A27:F27"/>
    <mergeCell ref="A30:F30"/>
  </mergeCells>
  <pageMargins left="0.45" right="0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Tabela 2. Buxheti janar-qershor</vt:lpstr>
      <vt:lpstr>Tab.3.Te hyrat vetanake </vt:lpstr>
      <vt:lpstr>Tab.4. Shpenzimet buxhetore</vt:lpstr>
      <vt:lpstr>Tab.4.1. Shpen.janar-qershor</vt:lpstr>
      <vt:lpstr>5.Shp.sipas kodeve ekonomike</vt:lpstr>
      <vt:lpstr>'5.Shp.sipas kodeve ekonomike'!Print_Area</vt:lpstr>
      <vt:lpstr>'Tab.4. Shpenzimet buxhetore'!Print_Area</vt:lpstr>
      <vt:lpstr>'Tab.4.1. Shpen.janar-qershor'!Print_Area</vt:lpstr>
      <vt:lpstr>'Tabela 2. Buxheti janar-qershor'!Print_Area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Melihate Behramaj</cp:lastModifiedBy>
  <cp:lastPrinted>2024-04-03T07:08:50Z</cp:lastPrinted>
  <dcterms:created xsi:type="dcterms:W3CDTF">2023-04-01T12:46:53Z</dcterms:created>
  <dcterms:modified xsi:type="dcterms:W3CDTF">2024-07-25T14:16:48Z</dcterms:modified>
</cp:coreProperties>
</file>