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ljeta.metaj\Desktop\"/>
    </mc:Choice>
  </mc:AlternateContent>
  <xr:revisionPtr revIDLastSave="0" documentId="13_ncr:1_{C4149270-7EBA-4080-BE85-DAA43CB453E5}" xr6:coauthVersionLast="36" xr6:coauthVersionMax="47" xr10:uidLastSave="{00000000-0000-0000-0000-000000000000}"/>
  <bookViews>
    <workbookView xWindow="-120" yWindow="-120" windowWidth="14520" windowHeight="7650" activeTab="1" xr2:uid="{00000000-000D-0000-FFFF-FFFF00000000}"/>
  </bookViews>
  <sheets>
    <sheet name="THV PER 2023" sheetId="1" r:id="rId1"/>
    <sheet name="REALIZIMI PER DREJTORI 2023" sheetId="10" r:id="rId2"/>
  </sheets>
  <externalReferences>
    <externalReference r:id="rId3"/>
  </externalReferences>
  <definedNames>
    <definedName name="_xlnm.Print_Area" localSheetId="0">'THV PER 2023'!$A$1:$Q$44</definedName>
  </definedNames>
  <calcPr calcId="181029"/>
</workbook>
</file>

<file path=xl/calcChain.xml><?xml version="1.0" encoding="utf-8"?>
<calcChain xmlns="http://schemas.openxmlformats.org/spreadsheetml/2006/main">
  <c r="M42" i="10" l="1"/>
  <c r="L42" i="10"/>
  <c r="M38" i="10"/>
  <c r="L38" i="10"/>
  <c r="M34" i="10"/>
  <c r="L34" i="10"/>
  <c r="M29" i="10"/>
  <c r="L29" i="10"/>
  <c r="M25" i="10"/>
  <c r="L25" i="10"/>
  <c r="M21" i="10"/>
  <c r="L21" i="10"/>
  <c r="M11" i="10"/>
  <c r="M44" i="10" s="1"/>
  <c r="L11" i="10"/>
  <c r="L44" i="10" s="1"/>
  <c r="O10" i="1" l="1"/>
  <c r="O9" i="1"/>
  <c r="O8" i="1"/>
  <c r="O7" i="1"/>
  <c r="O6" i="1"/>
  <c r="O5" i="1"/>
  <c r="O4" i="1"/>
  <c r="O38" i="1" l="1"/>
  <c r="O35" i="1"/>
  <c r="O34" i="1"/>
  <c r="O30" i="1"/>
  <c r="O29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36" i="1" l="1"/>
  <c r="O39" i="1" l="1"/>
  <c r="O43" i="1"/>
  <c r="O40" i="1"/>
  <c r="O37" i="1"/>
  <c r="P32" i="1"/>
  <c r="P31" i="1"/>
  <c r="P33" i="1"/>
  <c r="G34" i="1"/>
  <c r="N38" i="1" l="1"/>
  <c r="N35" i="1"/>
  <c r="N34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M38" i="1" l="1"/>
  <c r="M35" i="1"/>
  <c r="M34" i="1"/>
  <c r="M29" i="1"/>
  <c r="M28" i="1"/>
  <c r="M27" i="1"/>
  <c r="M26" i="1"/>
  <c r="M25" i="1"/>
  <c r="M24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K41" i="10" l="1"/>
  <c r="J41" i="10"/>
  <c r="I41" i="10"/>
  <c r="K40" i="10"/>
  <c r="K42" i="10" s="1"/>
  <c r="J40" i="10"/>
  <c r="I40" i="10"/>
  <c r="I42" i="10" s="1"/>
  <c r="E40" i="10"/>
  <c r="E42" i="10" s="1"/>
  <c r="K37" i="10"/>
  <c r="J37" i="10"/>
  <c r="I37" i="10"/>
  <c r="H37" i="10"/>
  <c r="G37" i="10"/>
  <c r="E37" i="10"/>
  <c r="B37" i="10"/>
  <c r="K36" i="10"/>
  <c r="J36" i="10"/>
  <c r="J38" i="10" s="1"/>
  <c r="I36" i="10"/>
  <c r="I38" i="10" s="1"/>
  <c r="E36" i="10"/>
  <c r="E38" i="10" s="1"/>
  <c r="B36" i="10"/>
  <c r="K33" i="10"/>
  <c r="J33" i="10"/>
  <c r="H33" i="10"/>
  <c r="E33" i="10"/>
  <c r="B33" i="10"/>
  <c r="K32" i="10"/>
  <c r="J32" i="10"/>
  <c r="I32" i="10"/>
  <c r="E32" i="10"/>
  <c r="K31" i="10"/>
  <c r="K34" i="10" s="1"/>
  <c r="J31" i="10"/>
  <c r="J34" i="10" s="1"/>
  <c r="I31" i="10"/>
  <c r="E31" i="10"/>
  <c r="K28" i="10"/>
  <c r="J28" i="10"/>
  <c r="I28" i="10"/>
  <c r="E28" i="10"/>
  <c r="B28" i="10"/>
  <c r="K27" i="10"/>
  <c r="J27" i="10"/>
  <c r="I27" i="10"/>
  <c r="E27" i="10"/>
  <c r="D27" i="10"/>
  <c r="B27" i="10"/>
  <c r="B29" i="10" s="1"/>
  <c r="K24" i="10"/>
  <c r="J24" i="10"/>
  <c r="I24" i="10"/>
  <c r="H24" i="10"/>
  <c r="G24" i="10"/>
  <c r="F24" i="10"/>
  <c r="E24" i="10"/>
  <c r="B24" i="10"/>
  <c r="K23" i="10"/>
  <c r="K25" i="10" s="1"/>
  <c r="J23" i="10"/>
  <c r="J25" i="10" s="1"/>
  <c r="I23" i="10"/>
  <c r="I25" i="10" s="1"/>
  <c r="E23" i="10"/>
  <c r="K20" i="10"/>
  <c r="J20" i="10"/>
  <c r="I20" i="10"/>
  <c r="H20" i="10"/>
  <c r="G20" i="10"/>
  <c r="F20" i="10"/>
  <c r="B20" i="10"/>
  <c r="K19" i="10"/>
  <c r="J19" i="10"/>
  <c r="I19" i="10"/>
  <c r="H19" i="10"/>
  <c r="G19" i="10"/>
  <c r="F19" i="10"/>
  <c r="B19" i="10"/>
  <c r="K18" i="10"/>
  <c r="J18" i="10"/>
  <c r="I18" i="10"/>
  <c r="E18" i="10"/>
  <c r="K17" i="10"/>
  <c r="J17" i="10"/>
  <c r="I17" i="10"/>
  <c r="E17" i="10"/>
  <c r="B17" i="10"/>
  <c r="K16" i="10"/>
  <c r="J16" i="10"/>
  <c r="I16" i="10"/>
  <c r="E16" i="10"/>
  <c r="K15" i="10"/>
  <c r="J15" i="10"/>
  <c r="I15" i="10"/>
  <c r="E15" i="10"/>
  <c r="B15" i="10"/>
  <c r="K14" i="10"/>
  <c r="J14" i="10"/>
  <c r="I14" i="10"/>
  <c r="F14" i="10"/>
  <c r="E14" i="10"/>
  <c r="D14" i="10"/>
  <c r="B14" i="10"/>
  <c r="K13" i="10"/>
  <c r="J13" i="10"/>
  <c r="I13" i="10"/>
  <c r="E13" i="10"/>
  <c r="B13" i="10"/>
  <c r="K10" i="10"/>
  <c r="J10" i="10"/>
  <c r="I10" i="10"/>
  <c r="H10" i="10"/>
  <c r="G10" i="10"/>
  <c r="F10" i="10"/>
  <c r="D10" i="10"/>
  <c r="B10" i="10"/>
  <c r="K9" i="10"/>
  <c r="J9" i="10"/>
  <c r="I9" i="10"/>
  <c r="E9" i="10"/>
  <c r="B9" i="10"/>
  <c r="K8" i="10"/>
  <c r="J8" i="10"/>
  <c r="I8" i="10"/>
  <c r="H8" i="10"/>
  <c r="E8" i="10"/>
  <c r="B8" i="10"/>
  <c r="J7" i="10"/>
  <c r="I7" i="10"/>
  <c r="H7" i="10"/>
  <c r="G7" i="10"/>
  <c r="D7" i="10"/>
  <c r="B7" i="10"/>
  <c r="K6" i="10"/>
  <c r="J6" i="10"/>
  <c r="I6" i="10"/>
  <c r="E6" i="10"/>
  <c r="B6" i="10"/>
  <c r="K5" i="10"/>
  <c r="J5" i="10"/>
  <c r="I5" i="10"/>
  <c r="E5" i="10"/>
  <c r="K4" i="10"/>
  <c r="J4" i="10"/>
  <c r="I4" i="10"/>
  <c r="E4" i="10"/>
  <c r="K3" i="10"/>
  <c r="K11" i="10" s="1"/>
  <c r="J3" i="10"/>
  <c r="I3" i="10"/>
  <c r="E3" i="10"/>
  <c r="K21" i="10" l="1"/>
  <c r="J42" i="10"/>
  <c r="K38" i="10"/>
  <c r="J21" i="10"/>
  <c r="E29" i="10"/>
  <c r="I29" i="10"/>
  <c r="E11" i="10"/>
  <c r="J29" i="10"/>
  <c r="I11" i="10"/>
  <c r="E21" i="10"/>
  <c r="K29" i="10"/>
  <c r="K44" i="10" s="1"/>
  <c r="E34" i="10"/>
  <c r="J11" i="10"/>
  <c r="I21" i="10"/>
  <c r="E25" i="10"/>
  <c r="I34" i="10"/>
  <c r="B38" i="10"/>
  <c r="J44" i="10" l="1"/>
  <c r="E44" i="10"/>
  <c r="I44" i="10"/>
  <c r="M36" i="1"/>
  <c r="M40" i="1" s="1"/>
  <c r="M39" i="1" l="1"/>
  <c r="M37" i="1"/>
  <c r="M43" i="1"/>
  <c r="K16" i="1" l="1"/>
  <c r="L30" i="1" l="1"/>
  <c r="L22" i="1"/>
  <c r="L35" i="1"/>
  <c r="L34" i="1"/>
  <c r="L29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8" i="1" l="1"/>
  <c r="K38" i="1" l="1"/>
  <c r="K35" i="1" l="1"/>
  <c r="K28" i="1"/>
  <c r="K27" i="1"/>
  <c r="K26" i="1"/>
  <c r="K25" i="1"/>
  <c r="K24" i="1"/>
  <c r="K23" i="1"/>
  <c r="K22" i="1"/>
  <c r="K21" i="1"/>
  <c r="K20" i="1"/>
  <c r="K19" i="1"/>
  <c r="K18" i="1"/>
  <c r="K17" i="1"/>
  <c r="K15" i="1"/>
  <c r="K14" i="1"/>
  <c r="K13" i="1"/>
  <c r="K12" i="1"/>
  <c r="K11" i="1"/>
  <c r="K10" i="1"/>
  <c r="K9" i="1"/>
  <c r="K8" i="1"/>
  <c r="K7" i="1"/>
  <c r="K6" i="1"/>
  <c r="K5" i="1"/>
  <c r="K4" i="1"/>
  <c r="J34" i="1" l="1"/>
  <c r="J30" i="1"/>
  <c r="J29" i="1"/>
  <c r="J28" i="1"/>
  <c r="J24" i="1"/>
  <c r="J23" i="1"/>
  <c r="J21" i="1"/>
  <c r="J20" i="1"/>
  <c r="J16" i="1"/>
  <c r="J14" i="1"/>
  <c r="J38" i="1" l="1"/>
  <c r="H38" i="1" l="1"/>
  <c r="H34" i="1"/>
  <c r="H21" i="1"/>
  <c r="H20" i="1"/>
  <c r="H16" i="1"/>
  <c r="H14" i="1"/>
  <c r="H8" i="1"/>
  <c r="G35" i="1" l="1"/>
  <c r="G29" i="1"/>
  <c r="G28" i="1"/>
  <c r="G27" i="1"/>
  <c r="G26" i="1"/>
  <c r="G25" i="1"/>
  <c r="G24" i="1"/>
  <c r="G22" i="1"/>
  <c r="G19" i="1"/>
  <c r="G18" i="1"/>
  <c r="G17" i="1"/>
  <c r="G15" i="1"/>
  <c r="G14" i="1"/>
  <c r="G12" i="1" l="1"/>
  <c r="G11" i="1"/>
  <c r="G10" i="1"/>
  <c r="G9" i="1"/>
  <c r="G8" i="1"/>
  <c r="G7" i="1"/>
  <c r="G6" i="1"/>
  <c r="G5" i="1"/>
  <c r="G4" i="1"/>
  <c r="F38" i="1" l="1"/>
  <c r="F34" i="1"/>
  <c r="F23" i="1"/>
  <c r="F17" i="1"/>
  <c r="F16" i="1"/>
  <c r="F8" i="1"/>
  <c r="E34" i="1" l="1"/>
  <c r="D34" i="1"/>
  <c r="P34" i="1" l="1"/>
  <c r="D38" i="1" l="1"/>
  <c r="D29" i="1"/>
  <c r="D28" i="1"/>
  <c r="D27" i="1"/>
  <c r="D25" i="1"/>
  <c r="D24" i="1"/>
  <c r="D23" i="1"/>
  <c r="D22" i="1"/>
  <c r="D21" i="1"/>
  <c r="D20" i="1"/>
  <c r="D18" i="1"/>
  <c r="D17" i="1"/>
  <c r="D16" i="1"/>
  <c r="D14" i="1"/>
  <c r="D11" i="1"/>
  <c r="D9" i="1"/>
  <c r="D8" i="1"/>
  <c r="D7" i="1"/>
  <c r="L36" i="1" l="1"/>
  <c r="N36" i="1"/>
  <c r="K36" i="1"/>
  <c r="L37" i="1" l="1"/>
  <c r="L40" i="1"/>
  <c r="N37" i="1"/>
  <c r="N40" i="1"/>
  <c r="K37" i="1"/>
  <c r="K40" i="1"/>
  <c r="G36" i="1" l="1"/>
  <c r="G37" i="1" l="1"/>
  <c r="G40" i="1"/>
  <c r="N39" i="1" l="1"/>
  <c r="K39" i="1"/>
  <c r="L39" i="1"/>
  <c r="N43" i="1"/>
  <c r="L43" i="1"/>
  <c r="K43" i="1"/>
  <c r="P41" i="1" l="1"/>
  <c r="G43" i="1" l="1"/>
  <c r="P42" i="1" l="1"/>
  <c r="G39" i="1" l="1"/>
  <c r="I30" i="1" l="1"/>
  <c r="I28" i="1"/>
  <c r="I23" i="1"/>
  <c r="I21" i="1"/>
  <c r="I20" i="1"/>
  <c r="I16" i="1"/>
  <c r="I14" i="1"/>
  <c r="I38" i="1" l="1"/>
  <c r="C28" i="10" l="1"/>
  <c r="E18" i="1"/>
  <c r="C17" i="10"/>
  <c r="E11" i="1"/>
  <c r="C19" i="10"/>
  <c r="N19" i="10" s="1"/>
  <c r="E20" i="1"/>
  <c r="P20" i="1" s="1"/>
  <c r="C27" i="10"/>
  <c r="C29" i="10" s="1"/>
  <c r="E17" i="1"/>
  <c r="C20" i="10"/>
  <c r="N20" i="10" s="1"/>
  <c r="E21" i="1"/>
  <c r="P21" i="1" s="1"/>
  <c r="C14" i="10"/>
  <c r="E8" i="1"/>
  <c r="C7" i="10"/>
  <c r="E23" i="1"/>
  <c r="C15" i="10" l="1"/>
  <c r="E9" i="1"/>
  <c r="C6" i="10"/>
  <c r="E22" i="1"/>
  <c r="C24" i="10"/>
  <c r="E14" i="1"/>
  <c r="C8" i="10"/>
  <c r="E24" i="1"/>
  <c r="C37" i="10"/>
  <c r="E28" i="1"/>
  <c r="C23" i="10" l="1"/>
  <c r="C25" i="10" s="1"/>
  <c r="E6" i="1"/>
  <c r="C13" i="10" l="1"/>
  <c r="E7" i="1"/>
  <c r="C16" i="10"/>
  <c r="E10" i="1"/>
  <c r="C33" i="10"/>
  <c r="E29" i="1"/>
  <c r="C31" i="10"/>
  <c r="E15" i="1"/>
  <c r="C18" i="10"/>
  <c r="E12" i="1"/>
  <c r="C21" i="10" l="1"/>
  <c r="C5" i="10"/>
  <c r="E19" i="1"/>
  <c r="C9" i="10"/>
  <c r="E25" i="1"/>
  <c r="C32" i="10"/>
  <c r="C34" i="10" s="1"/>
  <c r="E35" i="1"/>
  <c r="C36" i="10"/>
  <c r="C38" i="10" s="1"/>
  <c r="E27" i="1"/>
  <c r="C10" i="10"/>
  <c r="N10" i="10" s="1"/>
  <c r="E16" i="1"/>
  <c r="P16" i="1" s="1"/>
  <c r="C40" i="10" l="1"/>
  <c r="C42" i="10" s="1"/>
  <c r="E26" i="1"/>
  <c r="C4" i="10"/>
  <c r="E5" i="1"/>
  <c r="C3" i="10"/>
  <c r="E4" i="1"/>
  <c r="E38" i="1"/>
  <c r="C11" i="10" l="1"/>
  <c r="C44" i="10" s="1"/>
  <c r="E36" i="1"/>
  <c r="E37" i="1" s="1"/>
  <c r="P38" i="1"/>
  <c r="P30" i="1"/>
  <c r="E40" i="1" l="1"/>
  <c r="E39" i="1"/>
  <c r="E43" i="1"/>
  <c r="H14" i="10" l="1"/>
  <c r="J8" i="1"/>
  <c r="H41" i="10"/>
  <c r="J13" i="1"/>
  <c r="H15" i="10"/>
  <c r="J9" i="1"/>
  <c r="H6" i="10"/>
  <c r="J22" i="1"/>
  <c r="H27" i="10"/>
  <c r="J17" i="1"/>
  <c r="H36" i="10" l="1"/>
  <c r="H38" i="10" s="1"/>
  <c r="J27" i="1"/>
  <c r="H9" i="10"/>
  <c r="J25" i="1"/>
  <c r="H17" i="10"/>
  <c r="J11" i="1"/>
  <c r="H28" i="10"/>
  <c r="H29" i="10" s="1"/>
  <c r="J18" i="1"/>
  <c r="H3" i="10"/>
  <c r="J4" i="1"/>
  <c r="H5" i="10" l="1"/>
  <c r="J19" i="1"/>
  <c r="J35" i="1"/>
  <c r="H32" i="10"/>
  <c r="J26" i="1" l="1"/>
  <c r="H40" i="10"/>
  <c r="H42" i="10" s="1"/>
  <c r="H18" i="10"/>
  <c r="J12" i="1"/>
  <c r="H13" i="10"/>
  <c r="J7" i="1"/>
  <c r="H23" i="10"/>
  <c r="H25" i="10" s="1"/>
  <c r="J6" i="1"/>
  <c r="J15" i="1"/>
  <c r="H31" i="10"/>
  <c r="H34" i="10" s="1"/>
  <c r="J5" i="1"/>
  <c r="H4" i="10"/>
  <c r="H11" i="10" s="1"/>
  <c r="H16" i="10"/>
  <c r="J10" i="1"/>
  <c r="H21" i="10" l="1"/>
  <c r="H44" i="10" s="1"/>
  <c r="J36" i="1"/>
  <c r="J37" i="1" s="1"/>
  <c r="J43" i="1" l="1"/>
  <c r="J40" i="1"/>
  <c r="J39" i="1"/>
  <c r="G6" i="10"/>
  <c r="I22" i="1"/>
  <c r="G14" i="10"/>
  <c r="N14" i="10" s="1"/>
  <c r="I8" i="1"/>
  <c r="P8" i="1" s="1"/>
  <c r="G33" i="10" l="1"/>
  <c r="I29" i="1"/>
  <c r="G28" i="10"/>
  <c r="I18" i="1"/>
  <c r="G15" i="10"/>
  <c r="I9" i="1"/>
  <c r="G31" i="10" l="1"/>
  <c r="I15" i="1"/>
  <c r="G16" i="10"/>
  <c r="I10" i="1"/>
  <c r="G18" i="10"/>
  <c r="I12" i="1"/>
  <c r="G41" i="10" l="1"/>
  <c r="I13" i="1"/>
  <c r="G3" i="10"/>
  <c r="I4" i="1"/>
  <c r="G40" i="10"/>
  <c r="G42" i="10" s="1"/>
  <c r="I26" i="1"/>
  <c r="G23" i="10"/>
  <c r="G25" i="10" s="1"/>
  <c r="I6" i="1"/>
  <c r="G9" i="10"/>
  <c r="I25" i="1"/>
  <c r="G4" i="10"/>
  <c r="I5" i="1"/>
  <c r="G27" i="10"/>
  <c r="G29" i="10" s="1"/>
  <c r="I17" i="1"/>
  <c r="I7" i="1"/>
  <c r="G13" i="10"/>
  <c r="G21" i="10" s="1"/>
  <c r="I24" i="1"/>
  <c r="G8" i="10"/>
  <c r="G17" i="10"/>
  <c r="I11" i="1"/>
  <c r="I19" i="1"/>
  <c r="G5" i="10"/>
  <c r="I27" i="1"/>
  <c r="G36" i="10"/>
  <c r="G38" i="10" s="1"/>
  <c r="G32" i="10"/>
  <c r="G34" i="10" s="1"/>
  <c r="I35" i="1"/>
  <c r="G11" i="10" l="1"/>
  <c r="G44" i="10" s="1"/>
  <c r="H29" i="1"/>
  <c r="F33" i="10"/>
  <c r="I36" i="1"/>
  <c r="F7" i="10"/>
  <c r="N7" i="10" s="1"/>
  <c r="H23" i="1"/>
  <c r="P23" i="1" s="1"/>
  <c r="I40" i="1" l="1"/>
  <c r="I37" i="1"/>
  <c r="I39" i="1"/>
  <c r="I43" i="1"/>
  <c r="H9" i="1" l="1"/>
  <c r="F15" i="10"/>
  <c r="H13" i="1"/>
  <c r="P13" i="1" s="1"/>
  <c r="F41" i="10"/>
  <c r="N41" i="10" s="1"/>
  <c r="F36" i="10"/>
  <c r="H27" i="1"/>
  <c r="F8" i="10" l="1"/>
  <c r="H24" i="1"/>
  <c r="H10" i="1"/>
  <c r="F16" i="10"/>
  <c r="F5" i="10"/>
  <c r="H19" i="1"/>
  <c r="F3" i="10"/>
  <c r="H4" i="1"/>
  <c r="F40" i="10"/>
  <c r="F42" i="10" s="1"/>
  <c r="H26" i="1"/>
  <c r="F6" i="10"/>
  <c r="H22" i="1"/>
  <c r="F13" i="10"/>
  <c r="H7" i="1"/>
  <c r="F9" i="10"/>
  <c r="H25" i="1"/>
  <c r="F17" i="10"/>
  <c r="H11" i="1"/>
  <c r="F28" i="10"/>
  <c r="H18" i="1"/>
  <c r="H17" i="1"/>
  <c r="P17" i="1" s="1"/>
  <c r="F27" i="10"/>
  <c r="F31" i="10"/>
  <c r="H15" i="1"/>
  <c r="F37" i="10"/>
  <c r="F38" i="10" s="1"/>
  <c r="H28" i="1"/>
  <c r="F4" i="10"/>
  <c r="H5" i="1"/>
  <c r="F23" i="10"/>
  <c r="F25" i="10" s="1"/>
  <c r="H6" i="1"/>
  <c r="F18" i="10"/>
  <c r="H12" i="1"/>
  <c r="H35" i="1"/>
  <c r="F32" i="10"/>
  <c r="F11" i="10" l="1"/>
  <c r="N27" i="10"/>
  <c r="F29" i="10"/>
  <c r="F21" i="10"/>
  <c r="F34" i="10"/>
  <c r="H36" i="1"/>
  <c r="F44" i="10" l="1"/>
  <c r="H40" i="1"/>
  <c r="H39" i="1"/>
  <c r="H37" i="1"/>
  <c r="H43" i="1"/>
  <c r="D13" i="10" l="1"/>
  <c r="F7" i="1"/>
  <c r="P7" i="1" s="1"/>
  <c r="D15" i="10"/>
  <c r="N15" i="10" s="1"/>
  <c r="F9" i="1"/>
  <c r="P9" i="1" s="1"/>
  <c r="D6" i="10"/>
  <c r="N6" i="10" s="1"/>
  <c r="F22" i="1"/>
  <c r="P22" i="1" s="1"/>
  <c r="N13" i="10" l="1"/>
  <c r="D5" i="10"/>
  <c r="F19" i="1"/>
  <c r="D8" i="10"/>
  <c r="N8" i="10" s="1"/>
  <c r="F24" i="1"/>
  <c r="P24" i="1" s="1"/>
  <c r="D24" i="10"/>
  <c r="N24" i="10" s="1"/>
  <c r="F14" i="1"/>
  <c r="P14" i="1" s="1"/>
  <c r="F35" i="1" l="1"/>
  <c r="D32" i="10"/>
  <c r="F25" i="1"/>
  <c r="P25" i="1" s="1"/>
  <c r="D9" i="10"/>
  <c r="N9" i="10" s="1"/>
  <c r="D28" i="10"/>
  <c r="F18" i="1"/>
  <c r="P18" i="1" s="1"/>
  <c r="N28" i="10" l="1"/>
  <c r="D29" i="10"/>
  <c r="F15" i="1"/>
  <c r="D31" i="10"/>
  <c r="D3" i="10"/>
  <c r="F4" i="1"/>
  <c r="D33" i="10"/>
  <c r="N33" i="10" s="1"/>
  <c r="F29" i="1"/>
  <c r="P29" i="1" s="1"/>
  <c r="D23" i="10"/>
  <c r="D25" i="10" s="1"/>
  <c r="F6" i="1"/>
  <c r="F27" i="1"/>
  <c r="D36" i="10"/>
  <c r="F28" i="1"/>
  <c r="D37" i="10"/>
  <c r="N37" i="10" s="1"/>
  <c r="D18" i="10"/>
  <c r="F12" i="1"/>
  <c r="D17" i="10"/>
  <c r="N17" i="10" s="1"/>
  <c r="F11" i="1"/>
  <c r="P11" i="1" s="1"/>
  <c r="F5" i="1"/>
  <c r="D4" i="10"/>
  <c r="D16" i="10"/>
  <c r="F10" i="1"/>
  <c r="P28" i="1" l="1"/>
  <c r="P27" i="1"/>
  <c r="D34" i="10"/>
  <c r="D38" i="10"/>
  <c r="D11" i="10"/>
  <c r="D21" i="10"/>
  <c r="N36" i="10"/>
  <c r="N29" i="10"/>
  <c r="D40" i="10"/>
  <c r="D42" i="10" s="1"/>
  <c r="F26" i="1"/>
  <c r="F36" i="1" s="1"/>
  <c r="D44" i="10" l="1"/>
  <c r="N38" i="10"/>
  <c r="F40" i="1"/>
  <c r="F37" i="1"/>
  <c r="F39" i="1"/>
  <c r="F43" i="1"/>
  <c r="B5" i="10" l="1"/>
  <c r="N5" i="10" s="1"/>
  <c r="D19" i="1"/>
  <c r="P19" i="1" s="1"/>
  <c r="B3" i="10"/>
  <c r="D4" i="1"/>
  <c r="B23" i="10"/>
  <c r="D6" i="1"/>
  <c r="P6" i="1" s="1"/>
  <c r="B32" i="10"/>
  <c r="N32" i="10" s="1"/>
  <c r="D35" i="1"/>
  <c r="P35" i="1" s="1"/>
  <c r="N3" i="10" l="1"/>
  <c r="N23" i="10"/>
  <c r="B25" i="10"/>
  <c r="P4" i="1"/>
  <c r="N25" i="10" l="1"/>
  <c r="B16" i="10"/>
  <c r="D10" i="1"/>
  <c r="P10" i="1" s="1"/>
  <c r="B4" i="10"/>
  <c r="D5" i="1"/>
  <c r="N4" i="10" l="1"/>
  <c r="B11" i="10"/>
  <c r="N16" i="10"/>
  <c r="P5" i="1"/>
  <c r="B31" i="10"/>
  <c r="D15" i="1"/>
  <c r="P15" i="1" s="1"/>
  <c r="B18" i="10"/>
  <c r="N18" i="10" s="1"/>
  <c r="D12" i="1"/>
  <c r="P12" i="1" s="1"/>
  <c r="B21" i="10" l="1"/>
  <c r="N31" i="10"/>
  <c r="B34" i="10"/>
  <c r="N21" i="10"/>
  <c r="N11" i="10"/>
  <c r="B40" i="10"/>
  <c r="D26" i="1"/>
  <c r="N40" i="10" l="1"/>
  <c r="B42" i="10"/>
  <c r="B44" i="10" s="1"/>
  <c r="N34" i="10"/>
  <c r="P26" i="1"/>
  <c r="D36" i="1"/>
  <c r="N42" i="10" l="1"/>
  <c r="N1" i="10" s="1"/>
  <c r="D37" i="1"/>
  <c r="D40" i="1"/>
  <c r="D43" i="1"/>
  <c r="D39" i="1"/>
  <c r="P36" i="1"/>
  <c r="O3" i="10" l="1"/>
  <c r="O19" i="10"/>
  <c r="O20" i="10"/>
  <c r="O10" i="10"/>
  <c r="O14" i="10"/>
  <c r="O7" i="10"/>
  <c r="O41" i="10"/>
  <c r="O27" i="10"/>
  <c r="O6" i="10"/>
  <c r="O15" i="10"/>
  <c r="O24" i="10"/>
  <c r="O8" i="10"/>
  <c r="O13" i="10"/>
  <c r="O9" i="10"/>
  <c r="O17" i="10"/>
  <c r="O28" i="10"/>
  <c r="O33" i="10"/>
  <c r="O37" i="10"/>
  <c r="O36" i="10"/>
  <c r="O5" i="10"/>
  <c r="O32" i="10"/>
  <c r="O23" i="10"/>
  <c r="O4" i="10"/>
  <c r="O16" i="10"/>
  <c r="O18" i="10"/>
  <c r="O31" i="10"/>
  <c r="O40" i="10"/>
  <c r="N44" i="10"/>
  <c r="P43" i="1"/>
  <c r="Q20" i="1"/>
  <c r="P39" i="1"/>
  <c r="Q39" i="1" s="1"/>
  <c r="Q16" i="1"/>
  <c r="Q38" i="1"/>
  <c r="Q30" i="1"/>
  <c r="Q33" i="1"/>
  <c r="Q21" i="1"/>
  <c r="Q32" i="1"/>
  <c r="Q34" i="1"/>
  <c r="Q31" i="1"/>
  <c r="P37" i="1"/>
  <c r="P44" i="1" s="1"/>
  <c r="P40" i="1"/>
  <c r="Q8" i="1"/>
  <c r="Q23" i="1"/>
  <c r="Q17" i="1"/>
  <c r="Q22" i="1"/>
  <c r="Q7" i="1"/>
  <c r="Q9" i="1"/>
  <c r="Q24" i="1"/>
  <c r="Q14" i="1"/>
  <c r="Q25" i="1"/>
  <c r="Q18" i="1"/>
  <c r="Q27" i="1"/>
  <c r="Q29" i="1"/>
  <c r="Q11" i="1"/>
  <c r="Q28" i="1"/>
  <c r="Q6" i="1"/>
  <c r="Q35" i="1"/>
  <c r="Q19" i="1"/>
  <c r="Q4" i="1"/>
  <c r="Q10" i="1"/>
  <c r="Q15" i="1"/>
  <c r="Q12" i="1"/>
  <c r="Q5" i="1"/>
  <c r="Q26" i="1"/>
  <c r="Q44" i="1" l="1"/>
  <c r="Q37" i="1"/>
  <c r="Q13" i="1"/>
  <c r="Q36" i="1" s="1"/>
  <c r="Q40" i="1"/>
  <c r="Q42" i="1"/>
  <c r="Q41" i="1"/>
  <c r="Q43" i="1" l="1"/>
</calcChain>
</file>

<file path=xl/sharedStrings.xml><?xml version="1.0" encoding="utf-8"?>
<sst xmlns="http://schemas.openxmlformats.org/spreadsheetml/2006/main" count="123" uniqueCount="111">
  <si>
    <t>Nr.</t>
  </si>
  <si>
    <t>kodi</t>
  </si>
  <si>
    <t xml:space="preserve">LLOJET E TE HYRAVE 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</si>
  <si>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</si>
  <si>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</si>
  <si>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</si>
  <si>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</si>
  <si>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</si>
  <si>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</si>
  <si>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</si>
  <si>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</si>
  <si>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</si>
  <si>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</si>
  <si>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</si>
  <si>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</si>
  <si>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Totali</t>
  </si>
  <si>
    <t>%</t>
  </si>
  <si>
    <t>EKON.</t>
  </si>
  <si>
    <t>PERSHKRIMI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</si>
  <si>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</si>
  <si>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</si>
  <si>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</si>
  <si>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</si>
  <si>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</si>
  <si>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</si>
  <si>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</si>
  <si>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</si>
  <si>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</si>
  <si>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</si>
  <si>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</si>
  <si>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</si>
  <si>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Tatimi ne prone</t>
  </si>
  <si>
    <t>Taksa rrugore</t>
  </si>
  <si>
    <t>Urbanizem</t>
  </si>
  <si>
    <t>Çertifikatat e lindjes</t>
  </si>
  <si>
    <t>Çert. E kurorezimit</t>
  </si>
  <si>
    <t>Çertifikatat e vdekjes</t>
  </si>
  <si>
    <t>Çertifikatat tjera</t>
  </si>
  <si>
    <t>Te hyrat tjera</t>
  </si>
  <si>
    <t>Taksa administrative</t>
  </si>
  <si>
    <t>Marimanga</t>
  </si>
  <si>
    <t>Denimet mandatore</t>
  </si>
  <si>
    <t>Komisioni inspektues</t>
  </si>
  <si>
    <t>Taksa nga licensa</t>
  </si>
  <si>
    <t>Shitja e sherbimeve</t>
  </si>
  <si>
    <t>Shitja e pasurise</t>
  </si>
  <si>
    <t>Shfryt.pron.publike</t>
  </si>
  <si>
    <t>Qer. per treg te hapur</t>
  </si>
  <si>
    <t>Qeraja e lokaleve</t>
  </si>
  <si>
    <t>Qeraja per banim</t>
  </si>
  <si>
    <t>Participim - qerdhja</t>
  </si>
  <si>
    <t>Participim - shendetsi</t>
  </si>
  <si>
    <t>Kadaster &amp; gjeodezi</t>
  </si>
  <si>
    <t>Gjithesejt:</t>
  </si>
  <si>
    <t>Te hyrat pa participim</t>
  </si>
  <si>
    <t>Provizioni i bankes</t>
  </si>
  <si>
    <t>Totali:</t>
  </si>
  <si>
    <t>Te hyrat pa provizion</t>
  </si>
  <si>
    <t>Totali me provizion</t>
  </si>
  <si>
    <t>Gjobat nga trafiku</t>
  </si>
  <si>
    <t>Gjobat nga gjykata</t>
  </si>
  <si>
    <t>Totali me gjoba:</t>
  </si>
  <si>
    <t>JANAR</t>
  </si>
  <si>
    <t>SHKURT</t>
  </si>
  <si>
    <t>MARS</t>
  </si>
  <si>
    <t>PRILL</t>
  </si>
  <si>
    <t>MAJ</t>
  </si>
  <si>
    <t>QERSHOR</t>
  </si>
  <si>
    <t>Participim - shp. F.A.</t>
  </si>
  <si>
    <t>RAPORTI PERMBLEDHES I TE HYRAVE BUXHETORE PER VITIN 2023 SIPAS MUAJVE</t>
  </si>
  <si>
    <t>Taksë per flet posed.</t>
  </si>
  <si>
    <t>Takë per legalizim</t>
  </si>
  <si>
    <t>Participim nga gjeod.</t>
  </si>
  <si>
    <t>Donacion I jashtem</t>
  </si>
  <si>
    <t>Participim I qytetareve</t>
  </si>
  <si>
    <t>Çertifikatat mjeksore</t>
  </si>
  <si>
    <t>TE HYRAT E REALIZUARA PER VITIN 2023 ME GJOBA NGA TRAFIKU DHE GJYKATA - PA DONACIONE DHE PARTICIPIME</t>
  </si>
  <si>
    <t>SHENDETESIA</t>
  </si>
  <si>
    <t>BUXHET E FINANCA</t>
  </si>
  <si>
    <t>KORRIK</t>
  </si>
  <si>
    <t>GUSHT</t>
  </si>
  <si>
    <t>SHTATOR</t>
  </si>
  <si>
    <t>TETOR</t>
  </si>
  <si>
    <t>NENTOR</t>
  </si>
  <si>
    <t>DHJETOR</t>
  </si>
  <si>
    <t>ADMINISTRATA</t>
  </si>
  <si>
    <t>Çertifikatat e kurorezimit</t>
  </si>
  <si>
    <t>te hyrat tjera</t>
  </si>
  <si>
    <t>taksat administrativr</t>
  </si>
  <si>
    <t>taksa rrugore</t>
  </si>
  <si>
    <t>Taksa per ushtrim te veprimtarise</t>
  </si>
  <si>
    <t>shfrytezim I prones publike</t>
  </si>
  <si>
    <t>Qeraja per treg te hapur</t>
  </si>
  <si>
    <t>Qeraja per lokale afariste</t>
  </si>
  <si>
    <t>Largimi dhe deponimi I automjeteve</t>
  </si>
  <si>
    <t>URBANIZEM</t>
  </si>
  <si>
    <t>Leje per ndertim dhe te hyrat tjera</t>
  </si>
  <si>
    <t>Çertifikatat e legalizimit</t>
  </si>
  <si>
    <t>INSPEKCIONI</t>
  </si>
  <si>
    <t>GJEODEZI</t>
  </si>
  <si>
    <t>Taksë per flete poseduese dhe koje plani</t>
  </si>
  <si>
    <t>ARSIMI</t>
  </si>
  <si>
    <t>Participim nga qerdhja</t>
  </si>
  <si>
    <t>Participim nga SHP "F.Agani"</t>
  </si>
  <si>
    <t>Participim nga shendetsia</t>
  </si>
  <si>
    <t>Donacion - Save The Children</t>
  </si>
  <si>
    <t>Donacion mbrendes.</t>
  </si>
  <si>
    <t>Grant I performances</t>
  </si>
  <si>
    <t>komisioni inspektues</t>
  </si>
  <si>
    <t>REALIZIMI I TE HYRAVE JANAR-DHJETOR 2023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</si>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</sst>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43" fontId="4" fillId="0" borderId="0" xfId="0" applyNumberFormat="1" applyFont="1"/>
    <xf numFmtId="43" fontId="4" fillId="0" borderId="1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4" fillId="0" borderId="1" xfId="1" applyFont="1" applyFill="1" applyBorder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43" fontId="3" fillId="0" borderId="0" xfId="0" applyNumberFormat="1" applyFont="1"/>
    <xf numFmtId="43" fontId="4" fillId="0" borderId="0" xfId="1" applyFont="1" applyFill="1"/>
    <xf numFmtId="0" fontId="5" fillId="2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43" fontId="5" fillId="3" borderId="1" xfId="1" applyFont="1" applyFill="1" applyBorder="1"/>
    <xf numFmtId="43" fontId="4" fillId="3" borderId="1" xfId="1" applyFont="1" applyFill="1" applyBorder="1"/>
    <xf numFmtId="0" fontId="6" fillId="3" borderId="1" xfId="0" applyFont="1" applyFill="1" applyBorder="1"/>
    <xf numFmtId="43" fontId="0" fillId="0" borderId="0" xfId="1" applyFont="1"/>
    <xf numFmtId="43" fontId="0" fillId="0" borderId="0" xfId="0" applyNumberFormat="1"/>
    <xf numFmtId="43" fontId="4" fillId="0" borderId="0" xfId="1" applyFont="1"/>
    <xf numFmtId="2" fontId="4" fillId="0" borderId="0" xfId="0" applyNumberFormat="1" applyFont="1"/>
    <xf numFmtId="165" fontId="4" fillId="0" borderId="0" xfId="0" applyNumberFormat="1" applyFont="1"/>
    <xf numFmtId="43" fontId="3" fillId="0" borderId="0" xfId="1" applyFont="1"/>
    <xf numFmtId="0" fontId="4" fillId="0" borderId="0" xfId="0" applyFont="1" applyFill="1"/>
    <xf numFmtId="43" fontId="4" fillId="0" borderId="0" xfId="0" applyNumberFormat="1" applyFont="1" applyFill="1"/>
    <xf numFmtId="43" fontId="3" fillId="0" borderId="0" xfId="0" applyNumberFormat="1" applyFont="1" applyFill="1"/>
    <xf numFmtId="0" fontId="4" fillId="4" borderId="0" xfId="0" applyFont="1" applyFill="1"/>
    <xf numFmtId="0" fontId="4" fillId="5" borderId="0" xfId="0" applyFont="1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0" xfId="0" applyFont="1"/>
    <xf numFmtId="43" fontId="7" fillId="0" borderId="0" xfId="0" applyNumberFormat="1" applyFont="1"/>
    <xf numFmtId="0" fontId="0" fillId="0" borderId="1" xfId="0" applyBorder="1"/>
    <xf numFmtId="43" fontId="0" fillId="0" borderId="1" xfId="0" applyNumberFormat="1" applyBorder="1"/>
    <xf numFmtId="0" fontId="5" fillId="0" borderId="0" xfId="0" applyFont="1" applyFill="1" applyBorder="1"/>
    <xf numFmtId="43" fontId="4" fillId="0" borderId="1" xfId="1" applyNumberFormat="1" applyFont="1" applyFill="1" applyBorder="1"/>
    <xf numFmtId="43" fontId="7" fillId="0" borderId="0" xfId="1" applyFont="1"/>
    <xf numFmtId="43" fontId="0" fillId="0" borderId="1" xfId="1" applyFont="1" applyBorder="1"/>
    <xf numFmtId="165" fontId="0" fillId="0" borderId="0" xfId="1" applyNumberFormat="1" applyFont="1"/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 vertical="center"/>
    </xf>
    <xf numFmtId="43" fontId="0" fillId="0" borderId="1" xfId="1" applyFont="1" applyFill="1" applyBorder="1"/>
    <xf numFmtId="43" fontId="0" fillId="0" borderId="1" xfId="0" applyNumberFormat="1" applyFill="1" applyBorder="1"/>
    <xf numFmtId="43" fontId="0" fillId="0" borderId="0" xfId="1" applyFont="1" applyFill="1"/>
    <xf numFmtId="0" fontId="0" fillId="0" borderId="0" xfId="0" applyFill="1"/>
    <xf numFmtId="43" fontId="0" fillId="0" borderId="0" xfId="0" applyNumberFormat="1" applyFill="1"/>
    <xf numFmtId="0" fontId="0" fillId="0" borderId="1" xfId="0" applyFill="1" applyBorder="1"/>
    <xf numFmtId="43" fontId="3" fillId="4" borderId="0" xfId="0" applyNumberFormat="1" applyFont="1" applyFill="1"/>
    <xf numFmtId="43" fontId="3" fillId="4" borderId="0" xfId="1" applyFont="1" applyFill="1"/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4">
    <cellStyle name="Comma" xfId="1" builtinId="3"/>
    <cellStyle name="Comma 3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HV%20DHE%20SHPENZIMET%202023/THV%20PER%20VITI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AR 2023"/>
      <sheetName val="SHKURT - 2023"/>
      <sheetName val="MARS - 2023"/>
      <sheetName val="PRILL - 2023"/>
      <sheetName val="MAJ - 2023"/>
      <sheetName val="QERSHOR - 2023"/>
      <sheetName val="KORRIK - 2023"/>
      <sheetName val="GUSHT 2023"/>
      <sheetName val="SHTATOR 2023"/>
      <sheetName val="TETOR 2023"/>
      <sheetName val="NENTOR 2023"/>
      <sheetName val="DHJETOR 2023"/>
      <sheetName val="TOTALI 2023"/>
      <sheetName val="PARTICIPIM NGA QYTETARET NENTO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L2">
            <v>84157.330000000016</v>
          </cell>
        </row>
        <row r="3">
          <cell r="L3">
            <v>9560</v>
          </cell>
        </row>
        <row r="4">
          <cell r="L4">
            <v>18369.8</v>
          </cell>
        </row>
        <row r="5">
          <cell r="L5">
            <v>136</v>
          </cell>
        </row>
        <row r="6">
          <cell r="L6">
            <v>0</v>
          </cell>
        </row>
        <row r="7">
          <cell r="L7">
            <v>342</v>
          </cell>
        </row>
        <row r="8">
          <cell r="L8">
            <v>5501</v>
          </cell>
        </row>
        <row r="9">
          <cell r="L9">
            <v>1540</v>
          </cell>
        </row>
        <row r="10">
          <cell r="L10">
            <v>156.5</v>
          </cell>
        </row>
        <row r="11">
          <cell r="L11">
            <v>176</v>
          </cell>
        </row>
        <row r="12">
          <cell r="L12">
            <v>2555.34</v>
          </cell>
        </row>
        <row r="13">
          <cell r="L13">
            <v>6820</v>
          </cell>
        </row>
        <row r="14">
          <cell r="L14">
            <v>2203</v>
          </cell>
        </row>
        <row r="16">
          <cell r="L16">
            <v>650</v>
          </cell>
        </row>
        <row r="17">
          <cell r="L17">
            <v>100</v>
          </cell>
        </row>
        <row r="20">
          <cell r="L20">
            <v>1125</v>
          </cell>
        </row>
        <row r="22">
          <cell r="L22">
            <v>1130</v>
          </cell>
        </row>
        <row r="23">
          <cell r="L23">
            <v>1347.14</v>
          </cell>
        </row>
        <row r="24">
          <cell r="L24">
            <v>4097</v>
          </cell>
        </row>
        <row r="26">
          <cell r="L26">
            <v>420</v>
          </cell>
        </row>
        <row r="28">
          <cell r="L28">
            <v>5830</v>
          </cell>
        </row>
      </sheetData>
      <sheetData sheetId="8">
        <row r="2">
          <cell r="L2">
            <v>51350.270000000004</v>
          </cell>
          <cell r="M2">
            <v>31.5</v>
          </cell>
        </row>
        <row r="3">
          <cell r="L3">
            <v>7515</v>
          </cell>
        </row>
        <row r="4">
          <cell r="L4">
            <v>13193.760000000002</v>
          </cell>
        </row>
        <row r="5">
          <cell r="L5">
            <v>68</v>
          </cell>
        </row>
        <row r="7">
          <cell r="L7">
            <v>112</v>
          </cell>
        </row>
        <row r="8">
          <cell r="L8">
            <v>3497</v>
          </cell>
        </row>
        <row r="9">
          <cell r="L9">
            <v>846</v>
          </cell>
        </row>
        <row r="10">
          <cell r="L10">
            <v>65.510000000000005</v>
          </cell>
        </row>
        <row r="11">
          <cell r="L11">
            <v>144</v>
          </cell>
        </row>
        <row r="12">
          <cell r="L12">
            <v>494</v>
          </cell>
        </row>
        <row r="13">
          <cell r="L13">
            <v>2470</v>
          </cell>
        </row>
        <row r="14">
          <cell r="L14">
            <v>1586</v>
          </cell>
        </row>
        <row r="15">
          <cell r="L15">
            <v>500</v>
          </cell>
        </row>
        <row r="16">
          <cell r="L16">
            <v>430</v>
          </cell>
        </row>
        <row r="17">
          <cell r="L17">
            <v>2104.1</v>
          </cell>
        </row>
        <row r="22">
          <cell r="L22">
            <v>100</v>
          </cell>
        </row>
        <row r="23">
          <cell r="L23">
            <v>2340.54</v>
          </cell>
        </row>
        <row r="24">
          <cell r="L24">
            <v>2696</v>
          </cell>
        </row>
        <row r="25">
          <cell r="L25">
            <v>2514</v>
          </cell>
        </row>
        <row r="26">
          <cell r="L26">
            <v>14980</v>
          </cell>
        </row>
        <row r="28">
          <cell r="L28">
            <v>5990</v>
          </cell>
        </row>
        <row r="30">
          <cell r="L30">
            <v>7000</v>
          </cell>
        </row>
      </sheetData>
      <sheetData sheetId="9"/>
      <sheetData sheetId="10">
        <row r="2">
          <cell r="L2">
            <v>18914.309999999998</v>
          </cell>
          <cell r="M2">
            <v>32.5</v>
          </cell>
        </row>
        <row r="3">
          <cell r="L3">
            <v>7360.5</v>
          </cell>
        </row>
        <row r="4">
          <cell r="L4">
            <v>23853.279999999999</v>
          </cell>
        </row>
        <row r="5">
          <cell r="L5">
            <v>11</v>
          </cell>
        </row>
        <row r="7">
          <cell r="L7">
            <v>113</v>
          </cell>
        </row>
        <row r="8">
          <cell r="L8">
            <v>3000</v>
          </cell>
        </row>
        <row r="9">
          <cell r="L9">
            <v>420</v>
          </cell>
        </row>
        <row r="10">
          <cell r="L10">
            <v>140.80000000000001</v>
          </cell>
        </row>
        <row r="11">
          <cell r="L11">
            <v>90</v>
          </cell>
        </row>
        <row r="13">
          <cell r="L13">
            <v>1898</v>
          </cell>
        </row>
        <row r="14">
          <cell r="L14">
            <v>2768</v>
          </cell>
        </row>
        <row r="16">
          <cell r="L16">
            <v>500</v>
          </cell>
        </row>
        <row r="17">
          <cell r="L17">
            <v>835</v>
          </cell>
        </row>
        <row r="22">
          <cell r="L22">
            <v>591</v>
          </cell>
        </row>
        <row r="23">
          <cell r="L23">
            <v>2918.8</v>
          </cell>
        </row>
        <row r="24">
          <cell r="L24">
            <v>2992</v>
          </cell>
        </row>
        <row r="25">
          <cell r="L25">
            <v>2445</v>
          </cell>
        </row>
        <row r="26">
          <cell r="L26">
            <v>50</v>
          </cell>
        </row>
        <row r="28">
          <cell r="L28">
            <v>5110</v>
          </cell>
        </row>
        <row r="30">
          <cell r="L30">
            <v>14730.95</v>
          </cell>
        </row>
      </sheetData>
      <sheetData sheetId="11">
        <row r="2">
          <cell r="L2">
            <v>47389.510000000009</v>
          </cell>
          <cell r="M2">
            <v>39</v>
          </cell>
        </row>
        <row r="3">
          <cell r="L3">
            <v>7530</v>
          </cell>
        </row>
        <row r="4">
          <cell r="L4">
            <v>8498.9700000000012</v>
          </cell>
        </row>
        <row r="5">
          <cell r="L5">
            <v>50</v>
          </cell>
        </row>
        <row r="7">
          <cell r="L7">
            <v>55</v>
          </cell>
        </row>
        <row r="8">
          <cell r="L8">
            <v>2958</v>
          </cell>
        </row>
        <row r="9">
          <cell r="L9">
            <v>1748</v>
          </cell>
        </row>
        <row r="10">
          <cell r="L10">
            <v>532.9</v>
          </cell>
        </row>
        <row r="11">
          <cell r="L11">
            <v>72</v>
          </cell>
        </row>
        <row r="12">
          <cell r="L12">
            <v>1428.8200000000002</v>
          </cell>
        </row>
        <row r="13">
          <cell r="L13">
            <v>6270.5</v>
          </cell>
        </row>
        <row r="14">
          <cell r="L14">
            <v>1278</v>
          </cell>
        </row>
        <row r="16">
          <cell r="L16">
            <v>230</v>
          </cell>
        </row>
        <row r="17">
          <cell r="L17">
            <v>516</v>
          </cell>
        </row>
        <row r="20">
          <cell r="L20">
            <v>890</v>
          </cell>
        </row>
        <row r="23">
          <cell r="L23">
            <v>1910.57</v>
          </cell>
        </row>
        <row r="24">
          <cell r="L24">
            <v>3371.1</v>
          </cell>
        </row>
        <row r="25">
          <cell r="L25">
            <v>2505</v>
          </cell>
        </row>
        <row r="27">
          <cell r="L27">
            <v>8</v>
          </cell>
        </row>
        <row r="28">
          <cell r="L28">
            <v>6120</v>
          </cell>
        </row>
      </sheetData>
      <sheetData sheetId="12">
        <row r="3">
          <cell r="B3">
            <v>36517.94</v>
          </cell>
          <cell r="C3">
            <v>23727.839999999997</v>
          </cell>
          <cell r="D3">
            <v>40184.560000000005</v>
          </cell>
          <cell r="E3">
            <v>66061.77</v>
          </cell>
          <cell r="F3">
            <v>143432.54000000004</v>
          </cell>
          <cell r="G3">
            <v>29531.649999999998</v>
          </cell>
          <cell r="H3">
            <v>37147.800000000003</v>
          </cell>
          <cell r="K3">
            <v>43375.63</v>
          </cell>
        </row>
        <row r="4">
          <cell r="B4">
            <v>6690</v>
          </cell>
          <cell r="C4">
            <v>5780</v>
          </cell>
          <cell r="D4">
            <v>6975</v>
          </cell>
          <cell r="E4">
            <v>4705</v>
          </cell>
          <cell r="F4">
            <v>6555</v>
          </cell>
          <cell r="G4">
            <v>7620</v>
          </cell>
          <cell r="H4">
            <v>7879</v>
          </cell>
          <cell r="K4">
            <v>7880</v>
          </cell>
        </row>
        <row r="5">
          <cell r="B5">
            <v>1882.8200000000002</v>
          </cell>
          <cell r="C5">
            <v>74809.17</v>
          </cell>
          <cell r="D5">
            <v>36440.559999999998</v>
          </cell>
          <cell r="E5">
            <v>15117.49</v>
          </cell>
          <cell r="F5">
            <v>4619.8100000000004</v>
          </cell>
          <cell r="G5">
            <v>15280.329999999998</v>
          </cell>
          <cell r="H5">
            <v>86070.51</v>
          </cell>
          <cell r="K5">
            <v>5146.1399999999994</v>
          </cell>
        </row>
        <row r="6">
          <cell r="B6">
            <v>32</v>
          </cell>
          <cell r="C6">
            <v>9</v>
          </cell>
          <cell r="D6">
            <v>126</v>
          </cell>
          <cell r="E6">
            <v>20</v>
          </cell>
          <cell r="F6">
            <v>53</v>
          </cell>
          <cell r="G6">
            <v>91</v>
          </cell>
          <cell r="H6">
            <v>70</v>
          </cell>
          <cell r="K6">
            <v>14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40</v>
          </cell>
          <cell r="F7">
            <v>0</v>
          </cell>
          <cell r="G7">
            <v>50</v>
          </cell>
          <cell r="H7">
            <v>1</v>
          </cell>
          <cell r="K7">
            <v>0</v>
          </cell>
        </row>
        <row r="8">
          <cell r="B8">
            <v>0</v>
          </cell>
          <cell r="C8">
            <v>55</v>
          </cell>
          <cell r="D8">
            <v>113</v>
          </cell>
          <cell r="E8">
            <v>0</v>
          </cell>
          <cell r="F8">
            <v>116</v>
          </cell>
          <cell r="G8">
            <v>123</v>
          </cell>
          <cell r="H8">
            <v>110</v>
          </cell>
          <cell r="K8">
            <v>280</v>
          </cell>
        </row>
        <row r="9">
          <cell r="B9">
            <v>3274</v>
          </cell>
          <cell r="C9">
            <v>2866</v>
          </cell>
          <cell r="D9">
            <v>3231</v>
          </cell>
          <cell r="E9">
            <v>2738</v>
          </cell>
          <cell r="F9">
            <v>4205</v>
          </cell>
          <cell r="G9">
            <v>3383</v>
          </cell>
          <cell r="H9">
            <v>4294</v>
          </cell>
          <cell r="K9">
            <v>3381</v>
          </cell>
        </row>
        <row r="10">
          <cell r="B10">
            <v>372</v>
          </cell>
          <cell r="C10">
            <v>0</v>
          </cell>
          <cell r="D10">
            <v>464</v>
          </cell>
          <cell r="E10">
            <v>340</v>
          </cell>
          <cell r="F10">
            <v>300</v>
          </cell>
          <cell r="G10">
            <v>592</v>
          </cell>
          <cell r="H10">
            <v>400</v>
          </cell>
          <cell r="K10">
            <v>400</v>
          </cell>
        </row>
        <row r="11">
          <cell r="B11">
            <v>362.6</v>
          </cell>
          <cell r="C11">
            <v>312.89999999999998</v>
          </cell>
          <cell r="D11">
            <v>147.1</v>
          </cell>
          <cell r="E11">
            <v>107.41</v>
          </cell>
          <cell r="F11">
            <v>257.8</v>
          </cell>
          <cell r="G11">
            <v>93.9</v>
          </cell>
          <cell r="H11">
            <v>101.89999999999999</v>
          </cell>
          <cell r="K11">
            <v>89.300000000000011</v>
          </cell>
        </row>
        <row r="12">
          <cell r="F12">
            <v>72</v>
          </cell>
          <cell r="G12">
            <v>108</v>
          </cell>
          <cell r="H12">
            <v>90</v>
          </cell>
          <cell r="K12">
            <v>140</v>
          </cell>
        </row>
        <row r="13">
          <cell r="B13">
            <v>0</v>
          </cell>
          <cell r="C13">
            <v>1447.9199999999998</v>
          </cell>
          <cell r="D13">
            <v>1474.1599999999999</v>
          </cell>
          <cell r="E13">
            <v>346.07</v>
          </cell>
          <cell r="F13">
            <v>253</v>
          </cell>
          <cell r="G13">
            <v>0</v>
          </cell>
          <cell r="H13">
            <v>167.5</v>
          </cell>
          <cell r="K13">
            <v>0</v>
          </cell>
        </row>
        <row r="14">
          <cell r="B14">
            <v>1389</v>
          </cell>
          <cell r="C14">
            <v>1217</v>
          </cell>
          <cell r="D14">
            <v>2476</v>
          </cell>
          <cell r="E14">
            <v>1139</v>
          </cell>
          <cell r="F14">
            <v>1715</v>
          </cell>
          <cell r="G14">
            <v>1200</v>
          </cell>
          <cell r="H14">
            <v>1906</v>
          </cell>
          <cell r="K14">
            <v>1845</v>
          </cell>
        </row>
        <row r="15">
          <cell r="B15">
            <v>0</v>
          </cell>
          <cell r="C15">
            <v>345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</row>
        <row r="16">
          <cell r="B16">
            <v>5500</v>
          </cell>
          <cell r="C16">
            <v>150</v>
          </cell>
          <cell r="D16">
            <v>2442.23</v>
          </cell>
          <cell r="E16">
            <v>230</v>
          </cell>
          <cell r="F16">
            <v>115</v>
          </cell>
          <cell r="G16">
            <v>1200</v>
          </cell>
          <cell r="H16">
            <v>415.4</v>
          </cell>
          <cell r="K16">
            <v>560</v>
          </cell>
        </row>
        <row r="17">
          <cell r="B17">
            <v>233</v>
          </cell>
          <cell r="C17">
            <v>465</v>
          </cell>
          <cell r="D17">
            <v>928.5</v>
          </cell>
          <cell r="E17">
            <v>80</v>
          </cell>
          <cell r="F17">
            <v>1345</v>
          </cell>
          <cell r="G17">
            <v>218</v>
          </cell>
          <cell r="H17">
            <v>640</v>
          </cell>
          <cell r="K17">
            <v>575</v>
          </cell>
        </row>
        <row r="18">
          <cell r="B18">
            <v>4040</v>
          </cell>
          <cell r="C18">
            <v>4660</v>
          </cell>
          <cell r="D18">
            <v>9740</v>
          </cell>
          <cell r="E18">
            <v>5760</v>
          </cell>
          <cell r="F18">
            <v>9817.5</v>
          </cell>
          <cell r="G18">
            <v>4633.1000000000004</v>
          </cell>
          <cell r="H18">
            <v>3155</v>
          </cell>
          <cell r="K18">
            <v>2255</v>
          </cell>
        </row>
        <row r="19">
          <cell r="B19">
            <v>0</v>
          </cell>
          <cell r="C19">
            <v>0</v>
          </cell>
          <cell r="F19">
            <v>0</v>
          </cell>
          <cell r="G19">
            <v>0</v>
          </cell>
          <cell r="H19">
            <v>0</v>
          </cell>
          <cell r="K19">
            <v>0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B21">
            <v>1383.03</v>
          </cell>
          <cell r="C21">
            <v>150</v>
          </cell>
          <cell r="D21">
            <v>1260</v>
          </cell>
          <cell r="E21">
            <v>50</v>
          </cell>
          <cell r="F21">
            <v>800</v>
          </cell>
          <cell r="G21">
            <v>1692.02</v>
          </cell>
          <cell r="H21">
            <v>2209.0299999999997</v>
          </cell>
          <cell r="K21">
            <v>1660</v>
          </cell>
        </row>
        <row r="22">
          <cell r="B22">
            <v>0</v>
          </cell>
          <cell r="C22">
            <v>0</v>
          </cell>
          <cell r="D22">
            <v>0</v>
          </cell>
          <cell r="F22">
            <v>1030</v>
          </cell>
          <cell r="G22">
            <v>0</v>
          </cell>
          <cell r="H22">
            <v>0</v>
          </cell>
          <cell r="K22">
            <v>0</v>
          </cell>
        </row>
        <row r="23">
          <cell r="B23">
            <v>290</v>
          </cell>
          <cell r="C23">
            <v>100</v>
          </cell>
          <cell r="D23">
            <v>291</v>
          </cell>
          <cell r="E23">
            <v>500</v>
          </cell>
          <cell r="F23">
            <v>869</v>
          </cell>
          <cell r="G23">
            <v>591</v>
          </cell>
          <cell r="H23">
            <v>300</v>
          </cell>
          <cell r="K23">
            <v>1073</v>
          </cell>
        </row>
        <row r="24">
          <cell r="B24">
            <v>615</v>
          </cell>
          <cell r="C24">
            <v>2683.1</v>
          </cell>
          <cell r="D24">
            <v>4819.96</v>
          </cell>
          <cell r="E24">
            <v>2335</v>
          </cell>
          <cell r="F24">
            <v>2145.6800000000003</v>
          </cell>
          <cell r="G24">
            <v>1323.88</v>
          </cell>
          <cell r="H24">
            <v>762.88</v>
          </cell>
          <cell r="K24">
            <v>5474.26</v>
          </cell>
        </row>
        <row r="25">
          <cell r="B25">
            <v>3536.5</v>
          </cell>
          <cell r="C25">
            <v>3101.5</v>
          </cell>
          <cell r="D25">
            <v>3141.5</v>
          </cell>
          <cell r="E25">
            <v>2053</v>
          </cell>
          <cell r="F25">
            <v>2129.5</v>
          </cell>
          <cell r="G25">
            <v>2784</v>
          </cell>
          <cell r="H25">
            <v>2245.5</v>
          </cell>
          <cell r="K25">
            <v>2715.5</v>
          </cell>
        </row>
        <row r="26">
          <cell r="B26">
            <v>2553</v>
          </cell>
          <cell r="C26">
            <v>2603</v>
          </cell>
          <cell r="D26">
            <v>2604</v>
          </cell>
          <cell r="E26">
            <v>2873</v>
          </cell>
          <cell r="F26">
            <v>2703</v>
          </cell>
          <cell r="G26">
            <v>2502</v>
          </cell>
          <cell r="H26">
            <v>1557</v>
          </cell>
          <cell r="K26">
            <v>2475</v>
          </cell>
        </row>
        <row r="27">
          <cell r="B27">
            <v>50</v>
          </cell>
          <cell r="C27">
            <v>2410</v>
          </cell>
          <cell r="D27">
            <v>15820</v>
          </cell>
          <cell r="E27">
            <v>1460</v>
          </cell>
          <cell r="F27">
            <v>1000</v>
          </cell>
          <cell r="G27">
            <v>550</v>
          </cell>
          <cell r="H27">
            <v>970</v>
          </cell>
          <cell r="K27">
            <v>1700</v>
          </cell>
        </row>
        <row r="28">
          <cell r="B28">
            <v>9</v>
          </cell>
          <cell r="C28">
            <v>18</v>
          </cell>
          <cell r="D28">
            <v>12</v>
          </cell>
          <cell r="E28">
            <v>39</v>
          </cell>
          <cell r="F28">
            <v>16</v>
          </cell>
          <cell r="G28">
            <v>8</v>
          </cell>
          <cell r="H28">
            <v>11</v>
          </cell>
          <cell r="K28">
            <v>4</v>
          </cell>
        </row>
        <row r="29">
          <cell r="B29">
            <v>3010</v>
          </cell>
          <cell r="C29">
            <v>3786</v>
          </cell>
          <cell r="D29">
            <v>7092</v>
          </cell>
          <cell r="E29">
            <v>4575</v>
          </cell>
          <cell r="F29">
            <v>5368</v>
          </cell>
          <cell r="G29">
            <v>3904</v>
          </cell>
          <cell r="H29">
            <v>2368</v>
          </cell>
          <cell r="K29">
            <v>6110</v>
          </cell>
        </row>
        <row r="33">
          <cell r="G33">
            <v>0</v>
          </cell>
          <cell r="H33">
            <v>0</v>
          </cell>
        </row>
        <row r="34">
          <cell r="E34">
            <v>14520</v>
          </cell>
          <cell r="F34">
            <v>0</v>
          </cell>
          <cell r="H34">
            <v>0</v>
          </cell>
          <cell r="K34">
            <v>5000</v>
          </cell>
        </row>
        <row r="36">
          <cell r="B36">
            <v>27</v>
          </cell>
          <cell r="C36">
            <v>30.5</v>
          </cell>
          <cell r="D36">
            <v>39</v>
          </cell>
          <cell r="F36">
            <v>36.5</v>
          </cell>
          <cell r="G36">
            <v>33</v>
          </cell>
          <cell r="H36">
            <v>36</v>
          </cell>
          <cell r="I36">
            <v>32.5</v>
          </cell>
          <cell r="K36">
            <v>32.5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5"/>
  <sheetViews>
    <sheetView view="pageBreakPreview" topLeftCell="A13" zoomScaleNormal="100" zoomScaleSheetLayoutView="100" workbookViewId="0">
      <selection activeCell="H38" sqref="H38"/>
    </sheetView>
  </sheetViews>
  <sheetFormatPr defaultRowHeight="15.75" x14ac:dyDescent="0.25"/>
  <cols>
    <col min="1" max="1" width="4.7109375" style="4" customWidth="1"/>
    <col min="2" max="2" width="8.7109375" style="4" customWidth="1"/>
    <col min="3" max="3" width="21" style="4" customWidth="1"/>
    <col min="4" max="4" width="15.42578125" style="4" customWidth="1"/>
    <col min="5" max="5" width="13.28515625" style="4" customWidth="1"/>
    <col min="6" max="6" width="13.85546875" style="4" customWidth="1"/>
    <col min="7" max="7" width="12.42578125" style="4" customWidth="1"/>
    <col min="8" max="8" width="13.28515625" style="4" customWidth="1"/>
    <col min="9" max="9" width="12.85546875" style="4" customWidth="1"/>
    <col min="10" max="10" width="12.42578125" style="4" customWidth="1"/>
    <col min="11" max="11" width="12.5703125" style="30" customWidth="1"/>
    <col min="12" max="12" width="12.42578125" style="4" customWidth="1"/>
    <col min="13" max="13" width="13.5703125" style="4" customWidth="1"/>
    <col min="14" max="14" width="12.85546875" style="4" customWidth="1"/>
    <col min="15" max="15" width="13.7109375" style="4" customWidth="1"/>
    <col min="16" max="16" width="15.5703125" style="4" customWidth="1"/>
    <col min="17" max="17" width="12.28515625" style="4" customWidth="1"/>
    <col min="18" max="18" width="27" style="4" bestFit="1" customWidth="1"/>
    <col min="19" max="19" width="10.5703125" style="4" hidden="1" customWidth="1"/>
    <col min="20" max="20" width="15.28515625" style="4" customWidth="1"/>
    <col min="21" max="16384" width="9.140625" style="4"/>
  </cols>
  <sheetData>
    <row r="1" spans="1:20" x14ac:dyDescent="0.25">
      <c r="A1" s="1" t="s">
        <v>69</v>
      </c>
      <c r="B1" s="1"/>
      <c r="C1" s="1"/>
      <c r="D1" s="1"/>
      <c r="E1" s="1"/>
      <c r="F1" s="1"/>
    </row>
    <row r="2" spans="1:20" x14ac:dyDescent="0.25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19" t="s">
        <v>9</v>
      </c>
      <c r="K2" s="19" t="s">
        <v>10</v>
      </c>
      <c r="L2" s="19" t="s">
        <v>11</v>
      </c>
      <c r="M2" s="19" t="s">
        <v>12</v>
      </c>
      <c r="N2" s="19" t="s">
        <v>13</v>
      </c>
      <c r="O2" s="19" t="s">
        <v>14</v>
      </c>
      <c r="P2" s="19" t="s">
        <v>15</v>
      </c>
      <c r="Q2" s="19" t="s">
        <v>16</v>
      </c>
    </row>
    <row r="3" spans="1:20" x14ac:dyDescent="0.25">
      <c r="A3" s="19"/>
      <c r="B3" s="19" t="s">
        <v>17</v>
      </c>
      <c r="C3" s="19" t="s">
        <v>18</v>
      </c>
      <c r="D3" s="19" t="s">
        <v>19</v>
      </c>
      <c r="E3" s="19" t="s">
        <v>20</v>
      </c>
      <c r="F3" s="19" t="s">
        <v>21</v>
      </c>
      <c r="G3" s="19" t="s">
        <v>22</v>
      </c>
      <c r="H3" s="19" t="s">
        <v>23</v>
      </c>
      <c r="I3" s="19" t="s">
        <v>24</v>
      </c>
      <c r="J3" s="19" t="s">
        <v>25</v>
      </c>
      <c r="K3" s="19" t="s">
        <v>26</v>
      </c>
      <c r="L3" s="19" t="s">
        <v>27</v>
      </c>
      <c r="M3" s="19" t="s">
        <v>28</v>
      </c>
      <c r="N3" s="19" t="s">
        <v>29</v>
      </c>
      <c r="O3" s="19" t="s">
        <v>30</v>
      </c>
      <c r="P3" s="19"/>
      <c r="Q3" s="19"/>
    </row>
    <row r="4" spans="1:20" x14ac:dyDescent="0.25">
      <c r="A4" s="35">
        <v>1</v>
      </c>
      <c r="B4" s="36">
        <v>40110</v>
      </c>
      <c r="C4" s="35" t="s">
        <v>31</v>
      </c>
      <c r="D4" s="9">
        <f>'[1]TOTALI 2023'!$B$3</f>
        <v>36517.94</v>
      </c>
      <c r="E4" s="9">
        <f>'[1]TOTALI 2023'!$C$3</f>
        <v>23727.839999999997</v>
      </c>
      <c r="F4" s="9">
        <f>'[1]TOTALI 2023'!$D$3</f>
        <v>40184.560000000005</v>
      </c>
      <c r="G4" s="9">
        <f>'[1]TOTALI 2023'!$E$3</f>
        <v>66061.77</v>
      </c>
      <c r="H4" s="9">
        <f>'[1]TOTALI 2023'!$F$3</f>
        <v>143432.54000000004</v>
      </c>
      <c r="I4" s="9">
        <f>'[1]TOTALI 2023'!$G$3</f>
        <v>29531.649999999998</v>
      </c>
      <c r="J4" s="9">
        <f>'[1]TOTALI 2023'!$H$3</f>
        <v>37147.800000000003</v>
      </c>
      <c r="K4" s="9">
        <f>'[1]GUSHT 2023'!$L$2</f>
        <v>84157.330000000016</v>
      </c>
      <c r="L4" s="9">
        <f>'[1]SHTATOR 2023'!$L$2</f>
        <v>51350.270000000004</v>
      </c>
      <c r="M4" s="9">
        <f>'[1]TOTALI 2023'!$K$3</f>
        <v>43375.63</v>
      </c>
      <c r="N4" s="9">
        <f>'[1]NENTOR 2023'!$L$2</f>
        <v>18914.309999999998</v>
      </c>
      <c r="O4" s="9">
        <f>'[1]DHJETOR 2023'!$L$2</f>
        <v>47389.510000000009</v>
      </c>
      <c r="P4" s="9">
        <f t="shared" ref="P4:P35" si="0">D4+E4+F4+G4+H4+I4+J4+K4+L4+M4+N4+O4</f>
        <v>621791.15000000014</v>
      </c>
      <c r="Q4" s="9">
        <f>P4/P36*100</f>
        <v>32.72895528882627</v>
      </c>
      <c r="R4" s="31"/>
      <c r="T4" s="2"/>
    </row>
    <row r="5" spans="1:20" x14ac:dyDescent="0.25">
      <c r="A5" s="35">
        <v>2</v>
      </c>
      <c r="B5" s="36">
        <v>50001</v>
      </c>
      <c r="C5" s="35" t="s">
        <v>32</v>
      </c>
      <c r="D5" s="9">
        <f>'[1]TOTALI 2023'!$B$4</f>
        <v>6690</v>
      </c>
      <c r="E5" s="9">
        <f>'[1]TOTALI 2023'!$C$4</f>
        <v>5780</v>
      </c>
      <c r="F5" s="9">
        <f>'[1]TOTALI 2023'!$D$4</f>
        <v>6975</v>
      </c>
      <c r="G5" s="9">
        <f>'[1]TOTALI 2023'!$E$4</f>
        <v>4705</v>
      </c>
      <c r="H5" s="9">
        <f>'[1]TOTALI 2023'!$F$4</f>
        <v>6555</v>
      </c>
      <c r="I5" s="9">
        <f>'[1]TOTALI 2023'!$G$4</f>
        <v>7620</v>
      </c>
      <c r="J5" s="9">
        <f>'[1]TOTALI 2023'!$H$4</f>
        <v>7879</v>
      </c>
      <c r="K5" s="9">
        <f>'[1]GUSHT 2023'!$L$3</f>
        <v>9560</v>
      </c>
      <c r="L5" s="9">
        <f>'[1]SHTATOR 2023'!$L$3</f>
        <v>7515</v>
      </c>
      <c r="M5" s="9">
        <f>'[1]TOTALI 2023'!$K$4</f>
        <v>7880</v>
      </c>
      <c r="N5" s="9">
        <f>'[1]NENTOR 2023'!$L$3</f>
        <v>7360.5</v>
      </c>
      <c r="O5" s="9">
        <f>'[1]DHJETOR 2023'!$L$3</f>
        <v>7530</v>
      </c>
      <c r="P5" s="9">
        <f t="shared" si="0"/>
        <v>86049.5</v>
      </c>
      <c r="Q5" s="9">
        <f>P5/P36*100</f>
        <v>4.5293507926670484</v>
      </c>
      <c r="R5" s="31"/>
      <c r="T5" s="18"/>
    </row>
    <row r="6" spans="1:20" x14ac:dyDescent="0.25">
      <c r="A6" s="35">
        <v>3</v>
      </c>
      <c r="B6" s="36">
        <v>50009</v>
      </c>
      <c r="C6" s="35" t="s">
        <v>33</v>
      </c>
      <c r="D6" s="9">
        <f>'[1]TOTALI 2023'!$B$5</f>
        <v>1882.8200000000002</v>
      </c>
      <c r="E6" s="9">
        <f>'[1]TOTALI 2023'!$C$5</f>
        <v>74809.17</v>
      </c>
      <c r="F6" s="9">
        <f>'[1]TOTALI 2023'!$D$5</f>
        <v>36440.559999999998</v>
      </c>
      <c r="G6" s="9">
        <f>'[1]TOTALI 2023'!$E$5</f>
        <v>15117.49</v>
      </c>
      <c r="H6" s="9">
        <f>'[1]TOTALI 2023'!$F$5</f>
        <v>4619.8100000000004</v>
      </c>
      <c r="I6" s="9">
        <f>'[1]TOTALI 2023'!$G$5</f>
        <v>15280.329999999998</v>
      </c>
      <c r="J6" s="9">
        <f>'[1]TOTALI 2023'!$H$5</f>
        <v>86070.51</v>
      </c>
      <c r="K6" s="9">
        <f>'[1]GUSHT 2023'!$L$4</f>
        <v>18369.8</v>
      </c>
      <c r="L6" s="9">
        <f>'[1]SHTATOR 2023'!$L$4</f>
        <v>13193.760000000002</v>
      </c>
      <c r="M6" s="9">
        <f>'[1]TOTALI 2023'!$K$5</f>
        <v>5146.1399999999994</v>
      </c>
      <c r="N6" s="9">
        <f>'[1]NENTOR 2023'!$L$4</f>
        <v>23853.279999999999</v>
      </c>
      <c r="O6" s="9">
        <f>'[1]DHJETOR 2023'!$L$4</f>
        <v>8498.9700000000012</v>
      </c>
      <c r="P6" s="9">
        <f t="shared" si="0"/>
        <v>303282.64</v>
      </c>
      <c r="Q6" s="9">
        <f>P6/P36*100</f>
        <v>15.963758835160636</v>
      </c>
      <c r="R6" s="31"/>
    </row>
    <row r="7" spans="1:20" x14ac:dyDescent="0.25">
      <c r="A7" s="35">
        <v>4</v>
      </c>
      <c r="B7" s="36">
        <v>50013</v>
      </c>
      <c r="C7" s="35" t="s">
        <v>34</v>
      </c>
      <c r="D7" s="9">
        <f>'[1]TOTALI 2023'!$B$6</f>
        <v>32</v>
      </c>
      <c r="E7" s="9">
        <f>'[1]TOTALI 2023'!$C$6</f>
        <v>9</v>
      </c>
      <c r="F7" s="9">
        <f>'[1]TOTALI 2023'!$D$6</f>
        <v>126</v>
      </c>
      <c r="G7" s="9">
        <f>'[1]TOTALI 2023'!$E$6</f>
        <v>20</v>
      </c>
      <c r="H7" s="9">
        <f>'[1]TOTALI 2023'!$F$6</f>
        <v>53</v>
      </c>
      <c r="I7" s="9">
        <f>'[1]TOTALI 2023'!$G$6</f>
        <v>91</v>
      </c>
      <c r="J7" s="9">
        <f>'[1]TOTALI 2023'!$H$6</f>
        <v>70</v>
      </c>
      <c r="K7" s="9">
        <f>'[1]GUSHT 2023'!$L$5</f>
        <v>136</v>
      </c>
      <c r="L7" s="9">
        <f>'[1]SHTATOR 2023'!$L$5</f>
        <v>68</v>
      </c>
      <c r="M7" s="9">
        <f>'[1]TOTALI 2023'!$K$6</f>
        <v>14</v>
      </c>
      <c r="N7" s="9">
        <f>'[1]NENTOR 2023'!$L$5</f>
        <v>11</v>
      </c>
      <c r="O7" s="9">
        <f>'[1]DHJETOR 2023'!$L$5</f>
        <v>50</v>
      </c>
      <c r="P7" s="9">
        <f t="shared" si="0"/>
        <v>680</v>
      </c>
      <c r="Q7" s="9">
        <f>P7/P36*100</f>
        <v>3.5792869674008479E-2</v>
      </c>
      <c r="R7" s="31"/>
    </row>
    <row r="8" spans="1:20" x14ac:dyDescent="0.25">
      <c r="A8" s="35">
        <v>5</v>
      </c>
      <c r="B8" s="36">
        <v>50014</v>
      </c>
      <c r="C8" s="35" t="s">
        <v>35</v>
      </c>
      <c r="D8" s="9">
        <f>'[1]TOTALI 2023'!$B$7</f>
        <v>0</v>
      </c>
      <c r="E8" s="9">
        <f>'[1]TOTALI 2023'!$C$7</f>
        <v>0</v>
      </c>
      <c r="F8" s="9">
        <f>'[1]TOTALI 2023'!$D$7</f>
        <v>0</v>
      </c>
      <c r="G8" s="9">
        <f>'[1]TOTALI 2023'!$E$7</f>
        <v>40</v>
      </c>
      <c r="H8" s="9">
        <f>'[1]TOTALI 2023'!$F$7</f>
        <v>0</v>
      </c>
      <c r="I8" s="9">
        <f>'[1]TOTALI 2023'!$G$7</f>
        <v>50</v>
      </c>
      <c r="J8" s="9">
        <f>'[1]TOTALI 2023'!$H$7</f>
        <v>1</v>
      </c>
      <c r="K8" s="9">
        <f>'[1]GUSHT 2023'!$L$6</f>
        <v>0</v>
      </c>
      <c r="L8" s="9">
        <f>'[1]SHTATOR 2023'!$L$6</f>
        <v>0</v>
      </c>
      <c r="M8" s="9">
        <f>'[1]TOTALI 2023'!$K$7</f>
        <v>0</v>
      </c>
      <c r="N8" s="9">
        <f>'[1]NENTOR 2023'!$L$6</f>
        <v>0</v>
      </c>
      <c r="O8" s="9">
        <f>'[1]DHJETOR 2023'!$L$6</f>
        <v>0</v>
      </c>
      <c r="P8" s="9">
        <f t="shared" si="0"/>
        <v>91</v>
      </c>
      <c r="Q8" s="9">
        <f>P8/P36*100</f>
        <v>4.7899281475511351E-3</v>
      </c>
      <c r="R8" s="31"/>
    </row>
    <row r="9" spans="1:20" s="33" customFormat="1" x14ac:dyDescent="0.25">
      <c r="A9" s="35">
        <v>6</v>
      </c>
      <c r="B9" s="36">
        <v>50015</v>
      </c>
      <c r="C9" s="35" t="s">
        <v>36</v>
      </c>
      <c r="D9" s="9">
        <f>'[1]TOTALI 2023'!$B$8</f>
        <v>0</v>
      </c>
      <c r="E9" s="9">
        <f>'[1]TOTALI 2023'!$C$8</f>
        <v>55</v>
      </c>
      <c r="F9" s="9">
        <f>'[1]TOTALI 2023'!$D$8</f>
        <v>113</v>
      </c>
      <c r="G9" s="9">
        <f>'[1]TOTALI 2023'!$E$8</f>
        <v>0</v>
      </c>
      <c r="H9" s="9">
        <f>'[1]TOTALI 2023'!$F$8</f>
        <v>116</v>
      </c>
      <c r="I9" s="9">
        <f>'[1]TOTALI 2023'!$G$8</f>
        <v>123</v>
      </c>
      <c r="J9" s="9">
        <f>'[1]TOTALI 2023'!$H$8</f>
        <v>110</v>
      </c>
      <c r="K9" s="9">
        <f>'[1]GUSHT 2023'!$L$7</f>
        <v>342</v>
      </c>
      <c r="L9" s="9">
        <f>'[1]SHTATOR 2023'!$L$7</f>
        <v>112</v>
      </c>
      <c r="M9" s="9">
        <f>'[1]TOTALI 2023'!$K$8</f>
        <v>280</v>
      </c>
      <c r="N9" s="9">
        <f>'[1]NENTOR 2023'!$L$7</f>
        <v>113</v>
      </c>
      <c r="O9" s="9">
        <f>'[1]DHJETOR 2023'!$L$7</f>
        <v>55</v>
      </c>
      <c r="P9" s="9">
        <f t="shared" si="0"/>
        <v>1419</v>
      </c>
      <c r="Q9" s="9">
        <f>P9/P36*100</f>
        <v>7.4691297157967698E-2</v>
      </c>
      <c r="R9" s="31"/>
    </row>
    <row r="10" spans="1:20" x14ac:dyDescent="0.25">
      <c r="A10" s="35">
        <v>7</v>
      </c>
      <c r="B10" s="36">
        <v>50016</v>
      </c>
      <c r="C10" s="35" t="s">
        <v>37</v>
      </c>
      <c r="D10" s="9">
        <f>'[1]TOTALI 2023'!$B$9</f>
        <v>3274</v>
      </c>
      <c r="E10" s="9">
        <f>'[1]TOTALI 2023'!$C$9</f>
        <v>2866</v>
      </c>
      <c r="F10" s="9">
        <f>'[1]TOTALI 2023'!$D$9</f>
        <v>3231</v>
      </c>
      <c r="G10" s="9">
        <f>'[1]TOTALI 2023'!$E$9</f>
        <v>2738</v>
      </c>
      <c r="H10" s="9">
        <f>'[1]TOTALI 2023'!$F$9</f>
        <v>4205</v>
      </c>
      <c r="I10" s="9">
        <f>'[1]TOTALI 2023'!$G$9</f>
        <v>3383</v>
      </c>
      <c r="J10" s="9">
        <f>'[1]TOTALI 2023'!$H$9</f>
        <v>4294</v>
      </c>
      <c r="K10" s="9">
        <f>'[1]GUSHT 2023'!$L$8</f>
        <v>5501</v>
      </c>
      <c r="L10" s="9">
        <f>'[1]SHTATOR 2023'!$L$8</f>
        <v>3497</v>
      </c>
      <c r="M10" s="9">
        <f>'[1]TOTALI 2023'!$K$9</f>
        <v>3381</v>
      </c>
      <c r="N10" s="9">
        <f>'[1]NENTOR 2023'!$L$8</f>
        <v>3000</v>
      </c>
      <c r="O10" s="9">
        <f>'[1]DHJETOR 2023'!$L$8</f>
        <v>2958</v>
      </c>
      <c r="P10" s="9">
        <f t="shared" si="0"/>
        <v>42328</v>
      </c>
      <c r="Q10" s="9">
        <f>P10/P36*100</f>
        <v>2.2280008640609283</v>
      </c>
      <c r="R10" s="31"/>
    </row>
    <row r="11" spans="1:20" x14ac:dyDescent="0.25">
      <c r="A11" s="35">
        <v>8</v>
      </c>
      <c r="B11" s="36">
        <v>50017</v>
      </c>
      <c r="C11" s="35" t="s">
        <v>38</v>
      </c>
      <c r="D11" s="9">
        <f>'[1]TOTALI 2023'!$B$10</f>
        <v>372</v>
      </c>
      <c r="E11" s="9">
        <f>'[1]TOTALI 2023'!$C$10</f>
        <v>0</v>
      </c>
      <c r="F11" s="9">
        <f>'[1]TOTALI 2023'!$D$10</f>
        <v>464</v>
      </c>
      <c r="G11" s="9">
        <f>'[1]TOTALI 2023'!$E$10</f>
        <v>340</v>
      </c>
      <c r="H11" s="9">
        <f>'[1]TOTALI 2023'!$F$10</f>
        <v>300</v>
      </c>
      <c r="I11" s="9">
        <f>'[1]TOTALI 2023'!$G$10</f>
        <v>592</v>
      </c>
      <c r="J11" s="9">
        <f>'[1]TOTALI 2023'!$H$10</f>
        <v>400</v>
      </c>
      <c r="K11" s="9">
        <f>'[1]GUSHT 2023'!$L$9</f>
        <v>1540</v>
      </c>
      <c r="L11" s="9">
        <f>'[1]SHTATOR 2023'!$L$9</f>
        <v>846</v>
      </c>
      <c r="M11" s="9">
        <f>'[1]TOTALI 2023'!$K$10</f>
        <v>400</v>
      </c>
      <c r="N11" s="9">
        <f>'[1]NENTOR 2023'!$L$9</f>
        <v>420</v>
      </c>
      <c r="O11" s="9">
        <f>'[1]DHJETOR 2023'!$L$9</f>
        <v>1748</v>
      </c>
      <c r="P11" s="9">
        <f t="shared" si="0"/>
        <v>7422</v>
      </c>
      <c r="Q11" s="9">
        <f>P11/P36*100</f>
        <v>0.39066864517719257</v>
      </c>
      <c r="R11" s="31"/>
    </row>
    <row r="12" spans="1:20" x14ac:dyDescent="0.25">
      <c r="A12" s="35">
        <v>9</v>
      </c>
      <c r="B12" s="36">
        <v>50019</v>
      </c>
      <c r="C12" s="35" t="s">
        <v>39</v>
      </c>
      <c r="D12" s="9">
        <f>'[1]TOTALI 2023'!$B$11</f>
        <v>362.6</v>
      </c>
      <c r="E12" s="9">
        <f>'[1]TOTALI 2023'!$C$11</f>
        <v>312.89999999999998</v>
      </c>
      <c r="F12" s="9">
        <f>'[1]TOTALI 2023'!$D$11</f>
        <v>147.1</v>
      </c>
      <c r="G12" s="9">
        <f>'[1]TOTALI 2023'!$E$11</f>
        <v>107.41</v>
      </c>
      <c r="H12" s="9">
        <f>'[1]TOTALI 2023'!$F$11</f>
        <v>257.8</v>
      </c>
      <c r="I12" s="9">
        <f>'[1]TOTALI 2023'!$G$11</f>
        <v>93.9</v>
      </c>
      <c r="J12" s="9">
        <f>'[1]TOTALI 2023'!$H$11</f>
        <v>101.89999999999999</v>
      </c>
      <c r="K12" s="9">
        <f>'[1]GUSHT 2023'!$L$10</f>
        <v>156.5</v>
      </c>
      <c r="L12" s="9">
        <f>'[1]SHTATOR 2023'!$L$10</f>
        <v>65.510000000000005</v>
      </c>
      <c r="M12" s="9">
        <f>'[1]TOTALI 2023'!$K$11</f>
        <v>89.300000000000011</v>
      </c>
      <c r="N12" s="9">
        <f>'[1]NENTOR 2023'!$L$10</f>
        <v>140.80000000000001</v>
      </c>
      <c r="O12" s="9">
        <f>'[1]DHJETOR 2023'!$L$10</f>
        <v>532.9</v>
      </c>
      <c r="P12" s="9">
        <f t="shared" si="0"/>
        <v>2368.62</v>
      </c>
      <c r="Q12" s="9">
        <f>P12/P36*100</f>
        <v>0.12467603965772055</v>
      </c>
      <c r="R12" s="31"/>
    </row>
    <row r="13" spans="1:20" x14ac:dyDescent="0.25">
      <c r="A13" s="35">
        <v>10</v>
      </c>
      <c r="B13" s="36">
        <v>50024</v>
      </c>
      <c r="C13" s="35" t="s">
        <v>75</v>
      </c>
      <c r="D13" s="9">
        <v>0</v>
      </c>
      <c r="E13" s="9">
        <v>0</v>
      </c>
      <c r="F13" s="9">
        <v>0</v>
      </c>
      <c r="G13" s="9">
        <v>0</v>
      </c>
      <c r="H13" s="9">
        <f>'[1]TOTALI 2023'!$F$12</f>
        <v>72</v>
      </c>
      <c r="I13" s="9">
        <f>'[1]TOTALI 2023'!$G$12</f>
        <v>108</v>
      </c>
      <c r="J13" s="9">
        <f>'[1]TOTALI 2023'!$H$12</f>
        <v>90</v>
      </c>
      <c r="K13" s="9">
        <f>'[1]GUSHT 2023'!$L$11</f>
        <v>176</v>
      </c>
      <c r="L13" s="9">
        <f>'[1]SHTATOR 2023'!$L$11</f>
        <v>144</v>
      </c>
      <c r="M13" s="9">
        <f>'[1]TOTALI 2023'!$K$12</f>
        <v>140</v>
      </c>
      <c r="N13" s="9">
        <f>'[1]NENTOR 2023'!$L$11</f>
        <v>90</v>
      </c>
      <c r="O13" s="9">
        <f>'[1]DHJETOR 2023'!$L$11</f>
        <v>72</v>
      </c>
      <c r="P13" s="9">
        <f>D13+E13+F13+G13+H13+I13+J13+K13+L13+M13+N13+O13</f>
        <v>892</v>
      </c>
      <c r="Q13" s="9">
        <f>P13/P37*100</f>
        <v>6.4367104241745965E-2</v>
      </c>
      <c r="R13" s="31"/>
    </row>
    <row r="14" spans="1:20" s="30" customFormat="1" x14ac:dyDescent="0.25">
      <c r="A14" s="35">
        <v>11</v>
      </c>
      <c r="B14" s="36">
        <v>50026</v>
      </c>
      <c r="C14" s="35" t="s">
        <v>71</v>
      </c>
      <c r="D14" s="9">
        <f>'[1]TOTALI 2023'!$B$13</f>
        <v>0</v>
      </c>
      <c r="E14" s="9">
        <f>'[1]TOTALI 2023'!$C$13</f>
        <v>1447.9199999999998</v>
      </c>
      <c r="F14" s="9">
        <f>'[1]TOTALI 2023'!$D$13</f>
        <v>1474.1599999999999</v>
      </c>
      <c r="G14" s="9">
        <f>'[1]TOTALI 2023'!$E$13</f>
        <v>346.07</v>
      </c>
      <c r="H14" s="9">
        <f>'[1]TOTALI 2023'!$F$13</f>
        <v>253</v>
      </c>
      <c r="I14" s="9">
        <f>'[1]TOTALI 2023'!$G$13</f>
        <v>0</v>
      </c>
      <c r="J14" s="9">
        <f>'[1]TOTALI 2023'!$H$13</f>
        <v>167.5</v>
      </c>
      <c r="K14" s="9">
        <f>'[1]GUSHT 2023'!$L$12</f>
        <v>2555.34</v>
      </c>
      <c r="L14" s="9">
        <f>'[1]SHTATOR 2023'!$L$12</f>
        <v>494</v>
      </c>
      <c r="M14" s="9">
        <f>'[1]TOTALI 2023'!$K$13</f>
        <v>0</v>
      </c>
      <c r="N14" s="9">
        <f>'[1]NENTOR 2023'!$L$12</f>
        <v>0</v>
      </c>
      <c r="O14" s="9">
        <f>'[1]DHJETOR 2023'!$L$12</f>
        <v>1428.8200000000002</v>
      </c>
      <c r="P14" s="9">
        <f>D14+E14+F14+G14+H14+I14+J14+K14+L14+M14+N14+O14</f>
        <v>8166.8099999999995</v>
      </c>
      <c r="Q14" s="9">
        <f>P14/P36*100</f>
        <v>0.42987289115057231</v>
      </c>
      <c r="R14" s="31"/>
    </row>
    <row r="15" spans="1:20" s="30" customFormat="1" x14ac:dyDescent="0.25">
      <c r="A15" s="35">
        <v>12</v>
      </c>
      <c r="B15" s="36">
        <v>50032</v>
      </c>
      <c r="C15" s="35" t="s">
        <v>70</v>
      </c>
      <c r="D15" s="9">
        <f>'[1]TOTALI 2023'!$B$14</f>
        <v>1389</v>
      </c>
      <c r="E15" s="9">
        <f>'[1]TOTALI 2023'!$C$14</f>
        <v>1217</v>
      </c>
      <c r="F15" s="9">
        <f>'[1]TOTALI 2023'!$D$14</f>
        <v>2476</v>
      </c>
      <c r="G15" s="9">
        <f>'[1]TOTALI 2023'!$E$14</f>
        <v>1139</v>
      </c>
      <c r="H15" s="9">
        <f>'[1]TOTALI 2023'!$F$14</f>
        <v>1715</v>
      </c>
      <c r="I15" s="9">
        <f>'[1]TOTALI 2023'!$G$14</f>
        <v>1200</v>
      </c>
      <c r="J15" s="9">
        <f>'[1]TOTALI 2023'!$H$14</f>
        <v>1906</v>
      </c>
      <c r="K15" s="9">
        <f>'[1]GUSHT 2023'!$L$14</f>
        <v>2203</v>
      </c>
      <c r="L15" s="9">
        <f>'[1]SHTATOR 2023'!$L$14</f>
        <v>1586</v>
      </c>
      <c r="M15" s="9">
        <f>'[1]TOTALI 2023'!$K$14</f>
        <v>1845</v>
      </c>
      <c r="N15" s="9">
        <f>'[1]NENTOR 2023'!$L$14</f>
        <v>2768</v>
      </c>
      <c r="O15" s="9">
        <f>'[1]DHJETOR 2023'!$L$14</f>
        <v>1278</v>
      </c>
      <c r="P15" s="9">
        <f>D15+E15+F15+G15+H15+I15+J15+K15+L15+M15+N15+O15</f>
        <v>20722</v>
      </c>
      <c r="Q15" s="9">
        <f>P15/P36*100</f>
        <v>1.0907350667423585</v>
      </c>
      <c r="R15" s="31"/>
    </row>
    <row r="16" spans="1:20" x14ac:dyDescent="0.25">
      <c r="A16" s="35">
        <v>13</v>
      </c>
      <c r="B16" s="36">
        <v>50103</v>
      </c>
      <c r="C16" s="35" t="s">
        <v>40</v>
      </c>
      <c r="D16" s="9">
        <f>'[1]TOTALI 2023'!$B$15</f>
        <v>0</v>
      </c>
      <c r="E16" s="9">
        <f>'[1]TOTALI 2023'!$C$15</f>
        <v>345</v>
      </c>
      <c r="F16" s="9">
        <f>'[1]TOTALI 2023'!$D$15</f>
        <v>0</v>
      </c>
      <c r="G16" s="9">
        <v>0</v>
      </c>
      <c r="H16" s="9">
        <f>'[1]TOTALI 2023'!$F$15</f>
        <v>0</v>
      </c>
      <c r="I16" s="9">
        <f>'[1]TOTALI 2023'!$G$15</f>
        <v>0</v>
      </c>
      <c r="J16" s="9">
        <f>'[1]TOTALI 2023'!$H$15</f>
        <v>0</v>
      </c>
      <c r="K16" s="9">
        <f>'[1]TOTALI 2023'!$I$15</f>
        <v>0</v>
      </c>
      <c r="L16" s="9">
        <f>'[1]SHTATOR 2023'!$L$15</f>
        <v>500</v>
      </c>
      <c r="M16" s="9">
        <f>'[1]TOTALI 2023'!$K$15</f>
        <v>0</v>
      </c>
      <c r="N16" s="9">
        <f>'[1]NENTOR 2023'!$L$15</f>
        <v>0</v>
      </c>
      <c r="O16" s="9">
        <f>'[1]DHJETOR 2023'!$L$15</f>
        <v>0</v>
      </c>
      <c r="P16" s="9">
        <f>SUM(D16:O16)</f>
        <v>845</v>
      </c>
      <c r="Q16" s="9">
        <f>P16/P36*100</f>
        <v>4.4477904227260542E-2</v>
      </c>
      <c r="R16" s="31"/>
    </row>
    <row r="17" spans="1:20" s="30" customFormat="1" x14ac:dyDescent="0.25">
      <c r="A17" s="35">
        <v>14</v>
      </c>
      <c r="B17" s="36">
        <v>50104</v>
      </c>
      <c r="C17" s="35" t="s">
        <v>41</v>
      </c>
      <c r="D17" s="9">
        <f>'[1]TOTALI 2023'!$B$16</f>
        <v>5500</v>
      </c>
      <c r="E17" s="9">
        <f>'[1]TOTALI 2023'!$C$16</f>
        <v>150</v>
      </c>
      <c r="F17" s="9">
        <f>'[1]TOTALI 2023'!$D$16</f>
        <v>2442.23</v>
      </c>
      <c r="G17" s="9">
        <f>'[1]TOTALI 2023'!$E$16</f>
        <v>230</v>
      </c>
      <c r="H17" s="9">
        <f>'[1]TOTALI 2023'!$F$16</f>
        <v>115</v>
      </c>
      <c r="I17" s="9">
        <f>'[1]TOTALI 2023'!$G$16</f>
        <v>1200</v>
      </c>
      <c r="J17" s="9">
        <f>'[1]TOTALI 2023'!$H$16</f>
        <v>415.4</v>
      </c>
      <c r="K17" s="9">
        <f>'[1]GUSHT 2023'!$L$16</f>
        <v>650</v>
      </c>
      <c r="L17" s="9">
        <f>'[1]SHTATOR 2023'!$L$16</f>
        <v>430</v>
      </c>
      <c r="M17" s="9">
        <f>'[1]TOTALI 2023'!$K$16</f>
        <v>560</v>
      </c>
      <c r="N17" s="9">
        <f>'[1]NENTOR 2023'!$L$16</f>
        <v>500</v>
      </c>
      <c r="O17" s="9">
        <f>'[1]DHJETOR 2023'!$L$16</f>
        <v>230</v>
      </c>
      <c r="P17" s="9">
        <f t="shared" si="0"/>
        <v>12422.63</v>
      </c>
      <c r="Q17" s="9">
        <f>P17/P36*100</f>
        <v>0.65388467146827645</v>
      </c>
      <c r="R17" s="31"/>
    </row>
    <row r="18" spans="1:20" s="30" customFormat="1" x14ac:dyDescent="0.25">
      <c r="A18" s="35">
        <v>15</v>
      </c>
      <c r="B18" s="36">
        <v>50205</v>
      </c>
      <c r="C18" s="35" t="s">
        <v>42</v>
      </c>
      <c r="D18" s="9">
        <f>'[1]TOTALI 2023'!$B$17</f>
        <v>233</v>
      </c>
      <c r="E18" s="9">
        <f>'[1]TOTALI 2023'!$C$17</f>
        <v>465</v>
      </c>
      <c r="F18" s="9">
        <f>'[1]TOTALI 2023'!$D$17</f>
        <v>928.5</v>
      </c>
      <c r="G18" s="9">
        <f>'[1]TOTALI 2023'!$E$17</f>
        <v>80</v>
      </c>
      <c r="H18" s="9">
        <f>'[1]TOTALI 2023'!$F$17</f>
        <v>1345</v>
      </c>
      <c r="I18" s="9">
        <f>'[1]TOTALI 2023'!$G$17</f>
        <v>218</v>
      </c>
      <c r="J18" s="9">
        <f>'[1]TOTALI 2023'!$H$17</f>
        <v>640</v>
      </c>
      <c r="K18" s="9">
        <f>'[1]GUSHT 2023'!$L$17</f>
        <v>100</v>
      </c>
      <c r="L18" s="9">
        <f>'[1]SHTATOR 2023'!$L$17</f>
        <v>2104.1</v>
      </c>
      <c r="M18" s="9">
        <f>'[1]TOTALI 2023'!$K$17</f>
        <v>575</v>
      </c>
      <c r="N18" s="9">
        <f>'[1]NENTOR 2023'!$L$17</f>
        <v>835</v>
      </c>
      <c r="O18" s="9">
        <f>'[1]DHJETOR 2023'!$L$17</f>
        <v>516</v>
      </c>
      <c r="P18" s="9">
        <f t="shared" si="0"/>
        <v>8039.6</v>
      </c>
      <c r="Q18" s="9">
        <f>P18/P36*100</f>
        <v>0.42317699269288034</v>
      </c>
      <c r="R18" s="31"/>
    </row>
    <row r="19" spans="1:20" s="34" customFormat="1" x14ac:dyDescent="0.25">
      <c r="A19" s="35">
        <v>16</v>
      </c>
      <c r="B19" s="36">
        <v>50029</v>
      </c>
      <c r="C19" s="35" t="s">
        <v>43</v>
      </c>
      <c r="D19" s="9">
        <f>'[1]TOTALI 2023'!$B$18</f>
        <v>4040</v>
      </c>
      <c r="E19" s="9">
        <f>'[1]TOTALI 2023'!$C$18</f>
        <v>4660</v>
      </c>
      <c r="F19" s="9">
        <f>'[1]TOTALI 2023'!$D$18</f>
        <v>9740</v>
      </c>
      <c r="G19" s="9">
        <f>'[1]TOTALI 2023'!$E$18</f>
        <v>5760</v>
      </c>
      <c r="H19" s="9">
        <f>'[1]TOTALI 2023'!$F$18</f>
        <v>9817.5</v>
      </c>
      <c r="I19" s="9">
        <f>'[1]TOTALI 2023'!$G$18</f>
        <v>4633.1000000000004</v>
      </c>
      <c r="J19" s="9">
        <f>'[1]TOTALI 2023'!$H$18</f>
        <v>3155</v>
      </c>
      <c r="K19" s="9">
        <f>'[1]GUSHT 2023'!$L$13</f>
        <v>6820</v>
      </c>
      <c r="L19" s="9">
        <f>'[1]SHTATOR 2023'!$L$13</f>
        <v>2470</v>
      </c>
      <c r="M19" s="9">
        <f>'[1]TOTALI 2023'!$K$18</f>
        <v>2255</v>
      </c>
      <c r="N19" s="9">
        <f>'[1]NENTOR 2023'!$L$13</f>
        <v>1898</v>
      </c>
      <c r="O19" s="9">
        <f>'[1]DHJETOR 2023'!$L$13</f>
        <v>6270.5</v>
      </c>
      <c r="P19" s="9">
        <f t="shared" si="0"/>
        <v>61519.1</v>
      </c>
      <c r="Q19" s="9">
        <f>P19/P36*100</f>
        <v>3.2381546011210225</v>
      </c>
      <c r="R19" s="31"/>
    </row>
    <row r="20" spans="1:20" x14ac:dyDescent="0.25">
      <c r="A20" s="35">
        <v>17</v>
      </c>
      <c r="B20" s="36">
        <v>50401</v>
      </c>
      <c r="C20" s="35" t="s">
        <v>44</v>
      </c>
      <c r="D20" s="9">
        <f>'[1]TOTALI 2023'!$B$19</f>
        <v>0</v>
      </c>
      <c r="E20" s="9">
        <f>'[1]TOTALI 2023'!$C$19</f>
        <v>0</v>
      </c>
      <c r="F20" s="9">
        <v>0</v>
      </c>
      <c r="G20" s="9"/>
      <c r="H20" s="9">
        <f>'[1]TOTALI 2023'!$F$19</f>
        <v>0</v>
      </c>
      <c r="I20" s="9">
        <f>'[1]TOTALI 2023'!$G$19</f>
        <v>0</v>
      </c>
      <c r="J20" s="9">
        <f>'[1]TOTALI 2023'!$H$19</f>
        <v>0</v>
      </c>
      <c r="K20" s="9">
        <f>'[1]GUSHT 2023'!$L$18</f>
        <v>0</v>
      </c>
      <c r="L20" s="9">
        <f>'[1]SHTATOR 2023'!$L$18</f>
        <v>0</v>
      </c>
      <c r="M20" s="9">
        <f>'[1]TOTALI 2023'!$K$19</f>
        <v>0</v>
      </c>
      <c r="N20" s="9">
        <f>'[1]NENTOR 2023'!$L$18</f>
        <v>0</v>
      </c>
      <c r="O20" s="9">
        <f>'[1]DHJETOR 2023'!$L$18</f>
        <v>0</v>
      </c>
      <c r="P20" s="9">
        <f>SUM(D20:O20)</f>
        <v>0</v>
      </c>
      <c r="Q20" s="9">
        <f>P20/P36*100</f>
        <v>0</v>
      </c>
      <c r="R20" s="31"/>
    </row>
    <row r="21" spans="1:20" x14ac:dyDescent="0.25">
      <c r="A21" s="35">
        <v>18</v>
      </c>
      <c r="B21" s="36">
        <v>50403</v>
      </c>
      <c r="C21" s="35" t="s">
        <v>45</v>
      </c>
      <c r="D21" s="9">
        <f>'[1]TOTALI 2023'!$B$20</f>
        <v>0</v>
      </c>
      <c r="E21" s="9">
        <f>'[1]TOTALI 2023'!$C$20</f>
        <v>0</v>
      </c>
      <c r="F21" s="9">
        <v>0</v>
      </c>
      <c r="G21" s="9"/>
      <c r="H21" s="9">
        <f>'[1]TOTALI 2023'!$F$20</f>
        <v>0</v>
      </c>
      <c r="I21" s="9">
        <f>'[1]TOTALI 2023'!$G$20</f>
        <v>0</v>
      </c>
      <c r="J21" s="9">
        <f>'[1]TOTALI 2023'!$H$20</f>
        <v>0</v>
      </c>
      <c r="K21" s="9">
        <f>'[1]GUSHT 2023'!$L$19</f>
        <v>0</v>
      </c>
      <c r="L21" s="9">
        <f>'[1]SHTATOR 2023'!$L$19</f>
        <v>0</v>
      </c>
      <c r="M21" s="9">
        <f>'[1]TOTALI 2023'!$K$22</f>
        <v>0</v>
      </c>
      <c r="N21" s="9">
        <f>'[1]NENTOR 2023'!$L$19</f>
        <v>0</v>
      </c>
      <c r="O21" s="9">
        <f>'[1]DHJETOR 2023'!$L$19</f>
        <v>0</v>
      </c>
      <c r="P21" s="9">
        <f t="shared" si="0"/>
        <v>0</v>
      </c>
      <c r="Q21" s="9">
        <f>P21/P36*100</f>
        <v>0</v>
      </c>
      <c r="R21" s="31"/>
    </row>
    <row r="22" spans="1:20" x14ac:dyDescent="0.25">
      <c r="A22" s="7">
        <v>19</v>
      </c>
      <c r="B22" s="8">
        <v>50405</v>
      </c>
      <c r="C22" s="7" t="s">
        <v>46</v>
      </c>
      <c r="D22" s="9">
        <f>'[1]TOTALI 2023'!$B$21</f>
        <v>1383.03</v>
      </c>
      <c r="E22" s="3">
        <f>'[1]TOTALI 2023'!$C$21</f>
        <v>150</v>
      </c>
      <c r="F22" s="9">
        <f>'[1]TOTALI 2023'!$D$21</f>
        <v>1260</v>
      </c>
      <c r="G22" s="3">
        <f>'[1]TOTALI 2023'!$E$21</f>
        <v>50</v>
      </c>
      <c r="H22" s="3">
        <f>'[1]TOTALI 2023'!$F$21</f>
        <v>800</v>
      </c>
      <c r="I22" s="3">
        <f>'[1]TOTALI 2023'!$G$21</f>
        <v>1692.02</v>
      </c>
      <c r="J22" s="3">
        <f>'[1]TOTALI 2023'!$H$21</f>
        <v>2209.0299999999997</v>
      </c>
      <c r="K22" s="9">
        <f>'[1]GUSHT 2023'!$L$20</f>
        <v>1125</v>
      </c>
      <c r="L22" s="9">
        <f>'[1]SHTATOR 2023'!$L$20</f>
        <v>0</v>
      </c>
      <c r="M22" s="3">
        <f>'[1]TOTALI 2023'!$K$21</f>
        <v>1660</v>
      </c>
      <c r="N22" s="3">
        <f>'[1]NENTOR 2023'!$L$20</f>
        <v>0</v>
      </c>
      <c r="O22" s="3">
        <f>'[1]DHJETOR 2023'!$L$20</f>
        <v>890</v>
      </c>
      <c r="P22" s="9">
        <f t="shared" si="0"/>
        <v>11219.079999999998</v>
      </c>
      <c r="Q22" s="9">
        <f>P22/P36*100</f>
        <v>0.59053392397393389</v>
      </c>
      <c r="R22" s="2"/>
    </row>
    <row r="23" spans="1:20" x14ac:dyDescent="0.25">
      <c r="A23" s="7">
        <v>20</v>
      </c>
      <c r="B23" s="8">
        <v>50406</v>
      </c>
      <c r="C23" s="7" t="s">
        <v>47</v>
      </c>
      <c r="D23" s="9">
        <f>'[1]TOTALI 2023'!$B$22</f>
        <v>0</v>
      </c>
      <c r="E23" s="3">
        <f>'[1]TOTALI 2023'!$C$22</f>
        <v>0</v>
      </c>
      <c r="F23" s="9">
        <f>'[1]TOTALI 2023'!$D$22</f>
        <v>0</v>
      </c>
      <c r="G23" s="3"/>
      <c r="H23" s="3">
        <f>'[1]TOTALI 2023'!$F$22</f>
        <v>1030</v>
      </c>
      <c r="I23" s="3">
        <f>'[1]TOTALI 2023'!$G$22</f>
        <v>0</v>
      </c>
      <c r="J23" s="3">
        <f>'[1]TOTALI 2023'!$H$22</f>
        <v>0</v>
      </c>
      <c r="K23" s="9">
        <f>'[1]GUSHT 2023'!$L$21</f>
        <v>0</v>
      </c>
      <c r="L23" s="9">
        <f>'[1]SHTATOR 2023'!$L$21</f>
        <v>0</v>
      </c>
      <c r="M23" s="3"/>
      <c r="N23" s="3">
        <f>'[1]NENTOR 2023'!$L$21</f>
        <v>0</v>
      </c>
      <c r="O23" s="3">
        <f>'[1]DHJETOR 2023'!$L$21</f>
        <v>0</v>
      </c>
      <c r="P23" s="9">
        <f t="shared" si="0"/>
        <v>1030</v>
      </c>
      <c r="Q23" s="9">
        <f>P23/P36*100</f>
        <v>5.4215670241512845E-2</v>
      </c>
      <c r="R23" s="2"/>
    </row>
    <row r="24" spans="1:20" x14ac:dyDescent="0.25">
      <c r="A24" s="7">
        <v>21</v>
      </c>
      <c r="B24" s="8">
        <v>50407</v>
      </c>
      <c r="C24" s="7" t="s">
        <v>48</v>
      </c>
      <c r="D24" s="9">
        <f>'[1]TOTALI 2023'!$B$23</f>
        <v>290</v>
      </c>
      <c r="E24" s="3">
        <f>'[1]TOTALI 2023'!$C$23</f>
        <v>100</v>
      </c>
      <c r="F24" s="9">
        <f>'[1]TOTALI 2023'!$D$23</f>
        <v>291</v>
      </c>
      <c r="G24" s="3">
        <f>'[1]TOTALI 2023'!$E$23</f>
        <v>500</v>
      </c>
      <c r="H24" s="3">
        <f>'[1]TOTALI 2023'!$F$23</f>
        <v>869</v>
      </c>
      <c r="I24" s="3">
        <f>'[1]TOTALI 2023'!$G$23</f>
        <v>591</v>
      </c>
      <c r="J24" s="3">
        <f>'[1]TOTALI 2023'!$H$23</f>
        <v>300</v>
      </c>
      <c r="K24" s="9">
        <f>'[1]GUSHT 2023'!$L$22</f>
        <v>1130</v>
      </c>
      <c r="L24" s="9">
        <f>'[1]SHTATOR 2023'!$L$22</f>
        <v>100</v>
      </c>
      <c r="M24" s="3">
        <f>'[1]TOTALI 2023'!$K$23</f>
        <v>1073</v>
      </c>
      <c r="N24" s="3">
        <f>'[1]NENTOR 2023'!$L$22</f>
        <v>591</v>
      </c>
      <c r="O24" s="3">
        <f>'[1]DHJETOR 2023'!$L$22</f>
        <v>0</v>
      </c>
      <c r="P24" s="9">
        <f t="shared" si="0"/>
        <v>5835</v>
      </c>
      <c r="Q24" s="9">
        <f>P24/P36*100</f>
        <v>0.30713440374682277</v>
      </c>
      <c r="R24" s="2"/>
    </row>
    <row r="25" spans="1:20" x14ac:dyDescent="0.25">
      <c r="A25" s="7">
        <v>22</v>
      </c>
      <c r="B25" s="8">
        <v>50408</v>
      </c>
      <c r="C25" s="7" t="s">
        <v>49</v>
      </c>
      <c r="D25" s="9">
        <f>'[1]TOTALI 2023'!$B$24</f>
        <v>615</v>
      </c>
      <c r="E25" s="3">
        <f>'[1]TOTALI 2023'!$C$24</f>
        <v>2683.1</v>
      </c>
      <c r="F25" s="9">
        <f>'[1]TOTALI 2023'!$D$24</f>
        <v>4819.96</v>
      </c>
      <c r="G25" s="3">
        <f>'[1]TOTALI 2023'!$E$24</f>
        <v>2335</v>
      </c>
      <c r="H25" s="3">
        <f>'[1]TOTALI 2023'!$F$24</f>
        <v>2145.6800000000003</v>
      </c>
      <c r="I25" s="3">
        <f>'[1]TOTALI 2023'!$G$24</f>
        <v>1323.88</v>
      </c>
      <c r="J25" s="3">
        <f>'[1]TOTALI 2023'!$H$24</f>
        <v>762.88</v>
      </c>
      <c r="K25" s="9">
        <f>'[1]GUSHT 2023'!$L$23</f>
        <v>1347.14</v>
      </c>
      <c r="L25" s="9">
        <f>'[1]SHTATOR 2023'!$L$23</f>
        <v>2340.54</v>
      </c>
      <c r="M25" s="3">
        <f>'[1]TOTALI 2023'!$K$24</f>
        <v>5474.26</v>
      </c>
      <c r="N25" s="3">
        <f>'[1]NENTOR 2023'!$L$23</f>
        <v>2918.8</v>
      </c>
      <c r="O25" s="3">
        <f>'[1]DHJETOR 2023'!$L$23</f>
        <v>1910.57</v>
      </c>
      <c r="P25" s="9">
        <f>D25+E25+F25+G25+H25+I25+J25+K25+L25+M25+N25+O25</f>
        <v>28676.809999999994</v>
      </c>
      <c r="Q25" s="9">
        <f>P25/P36*100</f>
        <v>1.509449004406328</v>
      </c>
      <c r="R25" s="2"/>
    </row>
    <row r="26" spans="1:20" s="30" customFormat="1" x14ac:dyDescent="0.25">
      <c r="A26" s="35">
        <v>23</v>
      </c>
      <c r="B26" s="36">
        <v>50409</v>
      </c>
      <c r="C26" s="35" t="s">
        <v>51</v>
      </c>
      <c r="D26" s="9">
        <f>'[1]TOTALI 2023'!$B$25</f>
        <v>3536.5</v>
      </c>
      <c r="E26" s="9">
        <f>'[1]TOTALI 2023'!$C$25</f>
        <v>3101.5</v>
      </c>
      <c r="F26" s="9">
        <f>'[1]TOTALI 2023'!$D$25</f>
        <v>3141.5</v>
      </c>
      <c r="G26" s="9">
        <f>'[1]TOTALI 2023'!$E$25</f>
        <v>2053</v>
      </c>
      <c r="H26" s="9">
        <f>'[1]TOTALI 2023'!$F$25</f>
        <v>2129.5</v>
      </c>
      <c r="I26" s="9">
        <f>'[1]TOTALI 2023'!$G$25</f>
        <v>2784</v>
      </c>
      <c r="J26" s="9">
        <f>'[1]TOTALI 2023'!$H$25</f>
        <v>2245.5</v>
      </c>
      <c r="K26" s="9">
        <f>'[1]GUSHT 2023'!$L$24</f>
        <v>4097</v>
      </c>
      <c r="L26" s="9">
        <f>'[1]SHTATOR 2023'!$L$24</f>
        <v>2696</v>
      </c>
      <c r="M26" s="9">
        <f>'[1]TOTALI 2023'!$K$25</f>
        <v>2715.5</v>
      </c>
      <c r="N26" s="9">
        <f>'[1]NENTOR 2023'!$L$24</f>
        <v>2992</v>
      </c>
      <c r="O26" s="9">
        <f>'[1]DHJETOR 2023'!$L$24</f>
        <v>3371.1</v>
      </c>
      <c r="P26" s="9">
        <f>D26+E26+F26+G26+H26+I26+J26+K26+L26+M26+N26+O26</f>
        <v>34863.1</v>
      </c>
      <c r="Q26" s="9">
        <f>P26/P36*100</f>
        <v>1.8350741098998899</v>
      </c>
      <c r="R26" s="31"/>
    </row>
    <row r="27" spans="1:20" s="30" customFormat="1" x14ac:dyDescent="0.25">
      <c r="A27" s="35">
        <v>24</v>
      </c>
      <c r="B27" s="36">
        <v>50409</v>
      </c>
      <c r="C27" s="35" t="s">
        <v>50</v>
      </c>
      <c r="D27" s="9">
        <f>'[1]TOTALI 2023'!$B$26</f>
        <v>2553</v>
      </c>
      <c r="E27" s="9">
        <f>'[1]TOTALI 2023'!$C$26</f>
        <v>2603</v>
      </c>
      <c r="F27" s="9">
        <f>'[1]TOTALI 2023'!$D$26</f>
        <v>2604</v>
      </c>
      <c r="G27" s="9">
        <f>'[1]TOTALI 2023'!$E$26</f>
        <v>2873</v>
      </c>
      <c r="H27" s="9">
        <f>'[1]TOTALI 2023'!$F$26</f>
        <v>2703</v>
      </c>
      <c r="I27" s="9">
        <f>'[1]TOTALI 2023'!$G$26</f>
        <v>2502</v>
      </c>
      <c r="J27" s="9">
        <f>'[1]TOTALI 2023'!$H$26</f>
        <v>1557</v>
      </c>
      <c r="K27" s="9">
        <f>'[1]GUSHT 2023'!$L$25</f>
        <v>0</v>
      </c>
      <c r="L27" s="9">
        <f>'[1]SHTATOR 2023'!$L$25</f>
        <v>2514</v>
      </c>
      <c r="M27" s="9">
        <f>'[1]TOTALI 2023'!$K$26</f>
        <v>2475</v>
      </c>
      <c r="N27" s="9">
        <f>'[1]NENTOR 2023'!$L$25</f>
        <v>2445</v>
      </c>
      <c r="O27" s="9">
        <f>'[1]DHJETOR 2023'!$L$25</f>
        <v>2505</v>
      </c>
      <c r="P27" s="9">
        <f>SUM(D27:O27)</f>
        <v>27334</v>
      </c>
      <c r="Q27" s="9">
        <f>P27/P36*100</f>
        <v>1.438768087749041</v>
      </c>
      <c r="R27" s="18"/>
      <c r="T27" s="31"/>
    </row>
    <row r="28" spans="1:20" s="30" customFormat="1" x14ac:dyDescent="0.25">
      <c r="A28" s="35">
        <v>25</v>
      </c>
      <c r="B28" s="36">
        <v>50409</v>
      </c>
      <c r="C28" s="35" t="s">
        <v>68</v>
      </c>
      <c r="D28" s="9">
        <f>'[1]TOTALI 2023'!$B$27</f>
        <v>50</v>
      </c>
      <c r="E28" s="9">
        <f>'[1]TOTALI 2023'!$C$27</f>
        <v>2410</v>
      </c>
      <c r="F28" s="9">
        <f>'[1]TOTALI 2023'!$D$27</f>
        <v>15820</v>
      </c>
      <c r="G28" s="9">
        <f>'[1]TOTALI 2023'!$E$27</f>
        <v>1460</v>
      </c>
      <c r="H28" s="9">
        <f>'[1]TOTALI 2023'!$F$27</f>
        <v>1000</v>
      </c>
      <c r="I28" s="9">
        <f>'[1]TOTALI 2023'!$G$27</f>
        <v>550</v>
      </c>
      <c r="J28" s="9">
        <f>'[1]TOTALI 2023'!$H$27</f>
        <v>970</v>
      </c>
      <c r="K28" s="9">
        <f>'[1]GUSHT 2023'!$L$26</f>
        <v>420</v>
      </c>
      <c r="L28" s="9">
        <f>'[1]SHTATOR 2023'!$L$26</f>
        <v>14980</v>
      </c>
      <c r="M28" s="9">
        <f>'[1]TOTALI 2023'!$K$27</f>
        <v>1700</v>
      </c>
      <c r="N28" s="9">
        <f>'[1]NENTOR 2023'!$L$26</f>
        <v>50</v>
      </c>
      <c r="O28" s="9">
        <v>0</v>
      </c>
      <c r="P28" s="9">
        <f>D28+E28+F28+G28+H28+I28+J28+K28+L28+M28+N28+O28</f>
        <v>39410</v>
      </c>
      <c r="Q28" s="9">
        <f>P28/P36*100</f>
        <v>2.0744073439009916</v>
      </c>
      <c r="R28" s="31"/>
    </row>
    <row r="29" spans="1:20" s="30" customFormat="1" x14ac:dyDescent="0.25">
      <c r="A29" s="35">
        <v>26</v>
      </c>
      <c r="B29" s="36">
        <v>50409</v>
      </c>
      <c r="C29" s="35" t="s">
        <v>72</v>
      </c>
      <c r="D29" s="9">
        <f>'[1]TOTALI 2023'!$B$28</f>
        <v>9</v>
      </c>
      <c r="E29" s="9">
        <f>'[1]TOTALI 2023'!$C$28</f>
        <v>18</v>
      </c>
      <c r="F29" s="9">
        <f>'[1]TOTALI 2023'!$D$28</f>
        <v>12</v>
      </c>
      <c r="G29" s="9">
        <f>'[1]TOTALI 2023'!$E$28</f>
        <v>39</v>
      </c>
      <c r="H29" s="9">
        <f>'[1]TOTALI 2023'!$F$28</f>
        <v>16</v>
      </c>
      <c r="I29" s="9">
        <f>'[1]TOTALI 2023'!$G$28</f>
        <v>8</v>
      </c>
      <c r="J29" s="9">
        <f>'[1]TOTALI 2023'!$H$28</f>
        <v>11</v>
      </c>
      <c r="K29" s="9">
        <v>6</v>
      </c>
      <c r="L29" s="9">
        <f>'[1]SHTATOR 2023'!$L$27</f>
        <v>0</v>
      </c>
      <c r="M29" s="9">
        <f>'[1]TOTALI 2023'!$K$28</f>
        <v>4</v>
      </c>
      <c r="N29" s="9">
        <f>'[1]NENTOR 2023'!$L$27</f>
        <v>0</v>
      </c>
      <c r="O29" s="9">
        <f>'[1]DHJETOR 2023'!$L$27</f>
        <v>8</v>
      </c>
      <c r="P29" s="9">
        <f>D29+E29+F29+G29+H29+I29+J29+K29+L29+M29+N29+O29</f>
        <v>131</v>
      </c>
      <c r="Q29" s="9">
        <f>P29/P36*100</f>
        <v>6.8953910695516343E-3</v>
      </c>
      <c r="R29" s="31"/>
    </row>
    <row r="30" spans="1:20" x14ac:dyDescent="0.25">
      <c r="A30" s="7">
        <v>27</v>
      </c>
      <c r="B30" s="8">
        <v>56000</v>
      </c>
      <c r="C30" s="7" t="s">
        <v>105</v>
      </c>
      <c r="D30" s="9">
        <v>1510.5</v>
      </c>
      <c r="E30" s="9"/>
      <c r="F30" s="9"/>
      <c r="G30" s="9"/>
      <c r="H30" s="9">
        <v>1728.51</v>
      </c>
      <c r="I30" s="9">
        <f>'[1]TOTALI 2023'!$G$33</f>
        <v>0</v>
      </c>
      <c r="J30" s="9">
        <f>'[1]TOTALI 2023'!$H$33</f>
        <v>0</v>
      </c>
      <c r="K30" s="9"/>
      <c r="L30" s="9">
        <f>'[1]SHTATOR 2023'!$L$29</f>
        <v>0</v>
      </c>
      <c r="M30" s="9"/>
      <c r="N30" s="9">
        <f>'[1]NENTOR 2023'!$L$29</f>
        <v>0</v>
      </c>
      <c r="O30" s="9">
        <f>'[1]DHJETOR 2023'!$L$29</f>
        <v>0</v>
      </c>
      <c r="P30" s="9">
        <f>SUM(D30:O30)</f>
        <v>3239.01</v>
      </c>
      <c r="Q30" s="9">
        <f>P30/P36*100</f>
        <v>0.17049038647472092</v>
      </c>
      <c r="R30" s="2"/>
      <c r="T30" s="2"/>
    </row>
    <row r="31" spans="1:20" x14ac:dyDescent="0.25">
      <c r="A31" s="7">
        <v>28</v>
      </c>
      <c r="B31" s="8">
        <v>56000</v>
      </c>
      <c r="C31" s="7" t="s">
        <v>106</v>
      </c>
      <c r="D31" s="9">
        <v>600</v>
      </c>
      <c r="E31" s="9">
        <v>10650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>
        <f>SUM(D31:O31)</f>
        <v>11250</v>
      </c>
      <c r="Q31" s="9">
        <f>P31/P36*100</f>
        <v>0.59216144681264038</v>
      </c>
      <c r="R31" s="2"/>
    </row>
    <row r="32" spans="1:20" x14ac:dyDescent="0.25">
      <c r="A32" s="7">
        <v>29</v>
      </c>
      <c r="B32" s="8">
        <v>56000</v>
      </c>
      <c r="C32" s="7" t="s">
        <v>73</v>
      </c>
      <c r="D32" s="9">
        <v>12334.44</v>
      </c>
      <c r="E32" s="9">
        <v>6006.89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>
        <f>SUM(D32:O32)</f>
        <v>18341.330000000002</v>
      </c>
      <c r="Q32" s="42">
        <f>P32/P36*100</f>
        <v>0.96542475637938552</v>
      </c>
      <c r="R32" s="2"/>
    </row>
    <row r="33" spans="1:20" x14ac:dyDescent="0.25">
      <c r="A33" s="7">
        <v>30</v>
      </c>
      <c r="B33" s="8">
        <v>56000</v>
      </c>
      <c r="C33" s="7" t="s">
        <v>107</v>
      </c>
      <c r="D33" s="9"/>
      <c r="E33" s="9"/>
      <c r="F33" s="9">
        <v>426739.48</v>
      </c>
      <c r="G33" s="9"/>
      <c r="H33" s="9"/>
      <c r="I33" s="9"/>
      <c r="J33" s="9"/>
      <c r="K33" s="9"/>
      <c r="L33" s="9"/>
      <c r="M33" s="9"/>
      <c r="N33" s="9"/>
      <c r="O33" s="9"/>
      <c r="P33" s="9">
        <f>SUM(D33:O33)</f>
        <v>426739.48</v>
      </c>
      <c r="Q33" s="9">
        <f>P33/P36*100</f>
        <v>22.462103812344335</v>
      </c>
      <c r="R33" s="2"/>
    </row>
    <row r="34" spans="1:20" x14ac:dyDescent="0.25">
      <c r="A34" s="7">
        <v>31</v>
      </c>
      <c r="B34" s="8">
        <v>56000</v>
      </c>
      <c r="C34" s="7" t="s">
        <v>74</v>
      </c>
      <c r="D34" s="9">
        <f>'[1]TOTALI 2023'!$B$34</f>
        <v>0</v>
      </c>
      <c r="E34" s="9">
        <f>'[1]TOTALI 2023'!$C$34</f>
        <v>0</v>
      </c>
      <c r="F34" s="9">
        <f>'[1]TOTALI 2023'!$D$34</f>
        <v>0</v>
      </c>
      <c r="G34" s="9">
        <f>'[1]TOTALI 2023'!$E$34</f>
        <v>14520</v>
      </c>
      <c r="H34" s="9">
        <f>'[1]TOTALI 2023'!$F$34</f>
        <v>0</v>
      </c>
      <c r="I34" s="9"/>
      <c r="J34" s="9">
        <f>'[1]TOTALI 2023'!$H$34</f>
        <v>0</v>
      </c>
      <c r="K34" s="18">
        <v>13197.92</v>
      </c>
      <c r="L34" s="9">
        <f>'[1]SHTATOR 2023'!$L$30</f>
        <v>7000</v>
      </c>
      <c r="M34" s="9">
        <f>'[1]TOTALI 2023'!$K$34</f>
        <v>5000</v>
      </c>
      <c r="N34" s="9">
        <f>'[1]NENTOR 2023'!$L$30</f>
        <v>14730.95</v>
      </c>
      <c r="O34" s="9">
        <f>'[1]DHJETOR 2023'!$L$30</f>
        <v>0</v>
      </c>
      <c r="P34" s="9">
        <f>SUM(D34:O34)</f>
        <v>54448.869999999995</v>
      </c>
      <c r="Q34" s="9">
        <f>P34/P36*100</f>
        <v>2.8660019232456322</v>
      </c>
      <c r="R34" s="2"/>
    </row>
    <row r="35" spans="1:20" s="30" customFormat="1" x14ac:dyDescent="0.25">
      <c r="A35" s="46">
        <v>32</v>
      </c>
      <c r="B35" s="47">
        <v>50504</v>
      </c>
      <c r="C35" s="35" t="s">
        <v>52</v>
      </c>
      <c r="D35" s="9">
        <f>'[1]TOTALI 2023'!$B$29</f>
        <v>3010</v>
      </c>
      <c r="E35" s="9">
        <f>'[1]TOTALI 2023'!$C$29</f>
        <v>3786</v>
      </c>
      <c r="F35" s="9">
        <f>'[1]TOTALI 2023'!$D$29</f>
        <v>7092</v>
      </c>
      <c r="G35" s="9">
        <f>'[1]TOTALI 2023'!$E$29</f>
        <v>4575</v>
      </c>
      <c r="H35" s="9">
        <f>'[1]TOTALI 2023'!$F$29</f>
        <v>5368</v>
      </c>
      <c r="I35" s="9">
        <f>'[1]TOTALI 2023'!$G$29</f>
        <v>3904</v>
      </c>
      <c r="J35" s="9">
        <f>'[1]TOTALI 2023'!$H$29</f>
        <v>2368</v>
      </c>
      <c r="K35" s="9">
        <f>'[1]GUSHT 2023'!$L$28</f>
        <v>5830</v>
      </c>
      <c r="L35" s="9">
        <f>'[1]SHTATOR 2023'!$L$28</f>
        <v>5990</v>
      </c>
      <c r="M35" s="9">
        <f>'[1]TOTALI 2023'!$K$29</f>
        <v>6110</v>
      </c>
      <c r="N35" s="9">
        <f>'[1]NENTOR 2023'!$L$28</f>
        <v>5110</v>
      </c>
      <c r="O35" s="9">
        <f>'[1]DHJETOR 2023'!$L$28</f>
        <v>6120</v>
      </c>
      <c r="P35" s="9">
        <f t="shared" si="0"/>
        <v>59263</v>
      </c>
      <c r="Q35" s="9">
        <f>P35/P36*100</f>
        <v>3.1194012286628894</v>
      </c>
      <c r="R35" s="31"/>
    </row>
    <row r="36" spans="1:20" x14ac:dyDescent="0.25">
      <c r="A36" s="10"/>
      <c r="B36" s="11"/>
      <c r="C36" s="20" t="s">
        <v>53</v>
      </c>
      <c r="D36" s="21">
        <f t="shared" ref="D36:N36" si="1">SUM(D4:D35)</f>
        <v>86184.83</v>
      </c>
      <c r="E36" s="21">
        <f>SUM(E4:E35)</f>
        <v>147353.32</v>
      </c>
      <c r="F36" s="21">
        <f t="shared" si="1"/>
        <v>566522.05000000005</v>
      </c>
      <c r="G36" s="21">
        <f t="shared" si="1"/>
        <v>125089.74000000002</v>
      </c>
      <c r="H36" s="21">
        <f t="shared" si="1"/>
        <v>190646.34000000003</v>
      </c>
      <c r="I36" s="21">
        <f t="shared" si="1"/>
        <v>77478.880000000005</v>
      </c>
      <c r="J36" s="21">
        <f t="shared" si="1"/>
        <v>152871.51999999999</v>
      </c>
      <c r="K36" s="21">
        <f t="shared" si="1"/>
        <v>159420.03000000006</v>
      </c>
      <c r="L36" s="21">
        <f t="shared" si="1"/>
        <v>119996.18</v>
      </c>
      <c r="M36" s="21">
        <f>SUM(M4:M35)</f>
        <v>92152.83</v>
      </c>
      <c r="N36" s="21">
        <f t="shared" si="1"/>
        <v>88741.64</v>
      </c>
      <c r="O36" s="21">
        <f>SUM(O4:O35)</f>
        <v>93362.370000000024</v>
      </c>
      <c r="P36" s="21">
        <f>SUM(P4:P35)</f>
        <v>1899819.7300000004</v>
      </c>
      <c r="Q36" s="22">
        <f>SUM(Q4:Q35)</f>
        <v>100.01741528108114</v>
      </c>
      <c r="R36" s="2"/>
      <c r="S36" s="2"/>
      <c r="T36" s="2"/>
    </row>
    <row r="37" spans="1:20" x14ac:dyDescent="0.25">
      <c r="A37" s="12"/>
      <c r="B37" s="13"/>
      <c r="C37" s="14" t="s">
        <v>54</v>
      </c>
      <c r="D37" s="3">
        <f>D36-D30-D34-D31-D32-D33</f>
        <v>71739.89</v>
      </c>
      <c r="E37" s="3">
        <f>E36-E30-E34-E31-E32-E33</f>
        <v>130696.43000000001</v>
      </c>
      <c r="F37" s="3">
        <f>F36-F30-F34</f>
        <v>566522.05000000005</v>
      </c>
      <c r="G37" s="3">
        <f t="shared" ref="G37" si="2">G36-G30-G34</f>
        <v>110569.74000000002</v>
      </c>
      <c r="H37" s="3">
        <f t="shared" ref="H37:M37" si="3">H36-H30-H34</f>
        <v>188917.83000000002</v>
      </c>
      <c r="I37" s="3">
        <f t="shared" si="3"/>
        <v>77478.880000000005</v>
      </c>
      <c r="J37" s="3">
        <f t="shared" si="3"/>
        <v>152871.51999999999</v>
      </c>
      <c r="K37" s="9">
        <f t="shared" si="3"/>
        <v>146222.11000000004</v>
      </c>
      <c r="L37" s="3">
        <f t="shared" si="3"/>
        <v>112996.18</v>
      </c>
      <c r="M37" s="3">
        <f t="shared" si="3"/>
        <v>87152.83</v>
      </c>
      <c r="N37" s="3">
        <f>N36-N30-N34</f>
        <v>74010.69</v>
      </c>
      <c r="O37" s="3">
        <f>O36-O30-O34</f>
        <v>93362.370000000024</v>
      </c>
      <c r="P37" s="3">
        <f>P36-P30-P34-P31-P32-P33</f>
        <v>1385801.0400000005</v>
      </c>
      <c r="Q37" s="3">
        <f>P37/P36*100</f>
        <v>72.943817674743286</v>
      </c>
      <c r="R37" s="2"/>
      <c r="S37" s="2"/>
      <c r="T37" s="6"/>
    </row>
    <row r="38" spans="1:20" x14ac:dyDescent="0.25">
      <c r="A38" s="58">
        <v>11111</v>
      </c>
      <c r="B38" s="59"/>
      <c r="C38" s="7" t="s">
        <v>55</v>
      </c>
      <c r="D38" s="3">
        <f>'[1]TOTALI 2023'!$B$36</f>
        <v>27</v>
      </c>
      <c r="E38" s="3">
        <f>'[1]TOTALI 2023'!$C$36</f>
        <v>30.5</v>
      </c>
      <c r="F38" s="3">
        <f>'[1]TOTALI 2023'!$D$36</f>
        <v>39</v>
      </c>
      <c r="G38" s="3">
        <v>28</v>
      </c>
      <c r="H38" s="3">
        <f>'[1]TOTALI 2023'!$F$36</f>
        <v>36.5</v>
      </c>
      <c r="I38" s="3">
        <f>'[1]TOTALI 2023'!$G$36</f>
        <v>33</v>
      </c>
      <c r="J38" s="3">
        <f>'[1]TOTALI 2023'!$H$36</f>
        <v>36</v>
      </c>
      <c r="K38" s="9">
        <f>'[1]TOTALI 2023'!$I$36</f>
        <v>32.5</v>
      </c>
      <c r="L38" s="3">
        <f>'[1]SHTATOR 2023'!$M$2</f>
        <v>31.5</v>
      </c>
      <c r="M38" s="3">
        <f>'[1]TOTALI 2023'!$K$36</f>
        <v>32.5</v>
      </c>
      <c r="N38" s="3">
        <f>'[1]NENTOR 2023'!$M$2</f>
        <v>32.5</v>
      </c>
      <c r="O38" s="3">
        <f>'[1]DHJETOR 2023'!$M$2</f>
        <v>39</v>
      </c>
      <c r="P38" s="3">
        <f>D38+E38+F38+G38+H38+I38+J38+K38+L38+M38+N38+O38</f>
        <v>398</v>
      </c>
      <c r="Q38" s="3">
        <f>P38/P36*100</f>
        <v>2.0949356073904964E-2</v>
      </c>
      <c r="R38" s="27"/>
    </row>
    <row r="39" spans="1:20" x14ac:dyDescent="0.25">
      <c r="A39" s="58" t="s">
        <v>56</v>
      </c>
      <c r="B39" s="59"/>
      <c r="C39" s="7" t="s">
        <v>57</v>
      </c>
      <c r="D39" s="3">
        <f>D36-D38</f>
        <v>86157.83</v>
      </c>
      <c r="E39" s="3">
        <f>E36-E38</f>
        <v>147322.82</v>
      </c>
      <c r="F39" s="3">
        <f t="shared" ref="F39:N39" si="4">F36-F38</f>
        <v>566483.05000000005</v>
      </c>
      <c r="G39" s="3">
        <f t="shared" si="4"/>
        <v>125061.74000000002</v>
      </c>
      <c r="H39" s="3">
        <f>H36-H38</f>
        <v>190609.84000000003</v>
      </c>
      <c r="I39" s="3">
        <f t="shared" si="4"/>
        <v>77445.88</v>
      </c>
      <c r="J39" s="3">
        <f t="shared" si="4"/>
        <v>152835.51999999999</v>
      </c>
      <c r="K39" s="9">
        <f t="shared" si="4"/>
        <v>159387.53000000006</v>
      </c>
      <c r="L39" s="3">
        <f t="shared" si="4"/>
        <v>119964.68</v>
      </c>
      <c r="M39" s="3">
        <f>M36-M38</f>
        <v>92120.33</v>
      </c>
      <c r="N39" s="3">
        <f t="shared" si="4"/>
        <v>88709.14</v>
      </c>
      <c r="O39" s="3">
        <f>O36-O38</f>
        <v>93323.370000000024</v>
      </c>
      <c r="P39" s="3">
        <f t="shared" ref="P39" si="5">P36-P38</f>
        <v>1899421.7300000004</v>
      </c>
      <c r="Q39" s="3">
        <f>P39/P36*100</f>
        <v>99.979050643926087</v>
      </c>
      <c r="R39" s="27"/>
    </row>
    <row r="40" spans="1:20" x14ac:dyDescent="0.25">
      <c r="A40" s="15"/>
      <c r="B40" s="16"/>
      <c r="C40" s="23" t="s">
        <v>58</v>
      </c>
      <c r="D40" s="21">
        <f t="shared" ref="D40:P40" si="6">D36+D38</f>
        <v>86211.83</v>
      </c>
      <c r="E40" s="21">
        <f t="shared" si="6"/>
        <v>147383.82</v>
      </c>
      <c r="F40" s="21">
        <f t="shared" si="6"/>
        <v>566561.05000000005</v>
      </c>
      <c r="G40" s="21">
        <f t="shared" si="6"/>
        <v>125117.74000000002</v>
      </c>
      <c r="H40" s="21">
        <f t="shared" si="6"/>
        <v>190682.84000000003</v>
      </c>
      <c r="I40" s="21">
        <f t="shared" si="6"/>
        <v>77511.88</v>
      </c>
      <c r="J40" s="21">
        <f t="shared" si="6"/>
        <v>152907.51999999999</v>
      </c>
      <c r="K40" s="21">
        <f t="shared" si="6"/>
        <v>159452.53000000006</v>
      </c>
      <c r="L40" s="21">
        <f t="shared" si="6"/>
        <v>120027.68</v>
      </c>
      <c r="M40" s="21">
        <f t="shared" si="6"/>
        <v>92185.33</v>
      </c>
      <c r="N40" s="21">
        <f t="shared" si="6"/>
        <v>88774.14</v>
      </c>
      <c r="O40" s="21">
        <f>O36+O38</f>
        <v>93401.370000000024</v>
      </c>
      <c r="P40" s="21">
        <f t="shared" si="6"/>
        <v>1900217.7300000004</v>
      </c>
      <c r="Q40" s="22">
        <f>SUM(Q38:Q39)</f>
        <v>99.999999999999986</v>
      </c>
      <c r="R40" s="26"/>
    </row>
    <row r="41" spans="1:20" x14ac:dyDescent="0.25">
      <c r="A41" s="15"/>
      <c r="B41" s="16"/>
      <c r="C41" s="7" t="s">
        <v>59</v>
      </c>
      <c r="D41" s="3">
        <v>28500</v>
      </c>
      <c r="E41" s="3">
        <v>27465</v>
      </c>
      <c r="F41" s="3">
        <v>36823</v>
      </c>
      <c r="G41" s="3">
        <v>27865</v>
      </c>
      <c r="H41" s="3">
        <v>36471.11</v>
      </c>
      <c r="I41" s="9">
        <v>31321</v>
      </c>
      <c r="J41" s="3">
        <v>29515</v>
      </c>
      <c r="K41" s="9">
        <v>44291</v>
      </c>
      <c r="L41" s="3">
        <v>34111</v>
      </c>
      <c r="M41" s="3">
        <v>40570</v>
      </c>
      <c r="N41" s="3">
        <v>26090</v>
      </c>
      <c r="O41" s="3">
        <v>32035</v>
      </c>
      <c r="P41" s="3">
        <f>SUM(D41:O41)</f>
        <v>395057.11</v>
      </c>
      <c r="Q41" s="3">
        <f>P41/P43*100</f>
        <v>17.089005587184531</v>
      </c>
      <c r="R41" s="2"/>
    </row>
    <row r="42" spans="1:20" x14ac:dyDescent="0.25">
      <c r="A42" s="15"/>
      <c r="B42" s="16"/>
      <c r="C42" s="7" t="s">
        <v>60</v>
      </c>
      <c r="D42" s="3">
        <v>1365</v>
      </c>
      <c r="E42" s="3">
        <v>430</v>
      </c>
      <c r="F42" s="3">
        <v>1470</v>
      </c>
      <c r="G42" s="3">
        <v>350</v>
      </c>
      <c r="H42" s="3">
        <v>1125</v>
      </c>
      <c r="I42" s="3">
        <v>1150</v>
      </c>
      <c r="J42" s="3">
        <v>525</v>
      </c>
      <c r="K42" s="9">
        <v>1875</v>
      </c>
      <c r="L42" s="3">
        <v>1200</v>
      </c>
      <c r="M42" s="3">
        <v>1170</v>
      </c>
      <c r="N42" s="3">
        <v>2805</v>
      </c>
      <c r="O42" s="3">
        <v>3420</v>
      </c>
      <c r="P42" s="3">
        <f>D42+E42+F42+G42+H42+I42+J42+K42+L42+M42+N42+O42</f>
        <v>16885</v>
      </c>
      <c r="Q42" s="3">
        <f>P42/P43*100</f>
        <v>0.73039530750278314</v>
      </c>
      <c r="R42" s="2"/>
    </row>
    <row r="43" spans="1:20" x14ac:dyDescent="0.25">
      <c r="A43" s="15"/>
      <c r="B43" s="16"/>
      <c r="C43" s="23" t="s">
        <v>61</v>
      </c>
      <c r="D43" s="21">
        <f>D36+D41+D42</f>
        <v>116049.83</v>
      </c>
      <c r="E43" s="21">
        <f>E36+E41+E42</f>
        <v>175248.32</v>
      </c>
      <c r="F43" s="21">
        <f t="shared" ref="F43:N43" si="7">F36+F41+F42</f>
        <v>604815.05000000005</v>
      </c>
      <c r="G43" s="21">
        <f t="shared" si="7"/>
        <v>153304.74000000002</v>
      </c>
      <c r="H43" s="21">
        <f t="shared" si="7"/>
        <v>228242.45</v>
      </c>
      <c r="I43" s="21">
        <f t="shared" si="7"/>
        <v>109949.88</v>
      </c>
      <c r="J43" s="21">
        <f t="shared" si="7"/>
        <v>182911.52</v>
      </c>
      <c r="K43" s="21">
        <f t="shared" si="7"/>
        <v>205586.03000000006</v>
      </c>
      <c r="L43" s="21">
        <f t="shared" si="7"/>
        <v>155307.18</v>
      </c>
      <c r="M43" s="21">
        <f>M36+M41+M42</f>
        <v>133892.83000000002</v>
      </c>
      <c r="N43" s="21">
        <f t="shared" si="7"/>
        <v>117636.64</v>
      </c>
      <c r="O43" s="21">
        <f>O36+O41+O42</f>
        <v>128817.37000000002</v>
      </c>
      <c r="P43" s="21">
        <f>P36+P41+P42</f>
        <v>2311761.8400000003</v>
      </c>
      <c r="Q43" s="22">
        <f>SUM(Q41:Q42)</f>
        <v>17.819400894687313</v>
      </c>
      <c r="R43" s="2"/>
    </row>
    <row r="44" spans="1:20" x14ac:dyDescent="0.25">
      <c r="B44" s="5"/>
      <c r="C44" s="2"/>
      <c r="D44" s="29" t="s">
        <v>76</v>
      </c>
      <c r="E44" s="29"/>
      <c r="F44" s="1"/>
      <c r="G44" s="1"/>
      <c r="H44" s="1"/>
      <c r="I44" s="1"/>
      <c r="J44" s="1"/>
      <c r="K44" s="32"/>
      <c r="L44" s="17"/>
      <c r="M44" s="17"/>
      <c r="N44" s="1"/>
      <c r="O44" s="17"/>
      <c r="P44" s="17">
        <f>P37+P41+P42</f>
        <v>1797743.1500000004</v>
      </c>
      <c r="Q44" s="26">
        <f>P44/P43*100</f>
        <v>77.765067270078319</v>
      </c>
      <c r="R44" s="26"/>
    </row>
    <row r="45" spans="1:20" x14ac:dyDescent="0.25">
      <c r="B45" s="5"/>
      <c r="D45" s="2"/>
      <c r="E45" s="17"/>
      <c r="F45" s="2"/>
      <c r="G45" s="2"/>
      <c r="H45" s="2"/>
      <c r="I45" s="2"/>
      <c r="J45" s="2"/>
      <c r="K45" s="31"/>
      <c r="L45" s="2"/>
      <c r="M45" s="2"/>
      <c r="N45" s="2"/>
      <c r="O45" s="2"/>
      <c r="P45" s="2"/>
      <c r="Q45" s="28"/>
      <c r="R45" s="26"/>
    </row>
    <row r="46" spans="1:20" x14ac:dyDescent="0.25">
      <c r="B46" s="5"/>
      <c r="D46" s="2"/>
      <c r="E46" s="2"/>
      <c r="G46" s="2"/>
      <c r="H46" s="2"/>
      <c r="I46" s="2"/>
      <c r="J46" s="2"/>
      <c r="K46" s="31"/>
      <c r="L46" s="2"/>
      <c r="M46" s="2"/>
      <c r="O46" s="2"/>
      <c r="P46" s="2"/>
    </row>
    <row r="47" spans="1:20" x14ac:dyDescent="0.25">
      <c r="B47" s="5"/>
      <c r="D47" s="2"/>
      <c r="E47" s="2"/>
      <c r="F47" s="2"/>
      <c r="G47" s="2"/>
      <c r="H47" s="17"/>
      <c r="I47" s="2"/>
      <c r="J47" s="17"/>
      <c r="L47" s="17"/>
      <c r="M47" s="17"/>
      <c r="O47" s="56"/>
      <c r="P47" s="2"/>
    </row>
    <row r="48" spans="1:20" x14ac:dyDescent="0.25">
      <c r="B48" s="5"/>
      <c r="D48" s="26"/>
      <c r="E48" s="26"/>
      <c r="F48" s="26"/>
      <c r="G48" s="26"/>
      <c r="H48" s="26"/>
      <c r="I48" s="26"/>
      <c r="J48" s="26"/>
      <c r="K48" s="18"/>
      <c r="L48" s="26"/>
      <c r="M48" s="26"/>
      <c r="N48" s="26"/>
      <c r="O48" s="26"/>
      <c r="P48" s="2"/>
    </row>
    <row r="49" spans="2:18" x14ac:dyDescent="0.25">
      <c r="B49" s="5"/>
      <c r="D49" s="26"/>
      <c r="E49" s="26"/>
      <c r="F49" s="26"/>
      <c r="G49" s="26"/>
      <c r="H49" s="26"/>
      <c r="I49" s="26"/>
      <c r="J49" s="26"/>
      <c r="K49" s="18"/>
      <c r="L49" s="26"/>
      <c r="M49" s="26"/>
      <c r="N49" s="26"/>
      <c r="O49" s="26"/>
    </row>
    <row r="50" spans="2:18" x14ac:dyDescent="0.25">
      <c r="B50" s="5"/>
      <c r="D50" s="26"/>
      <c r="E50" s="26"/>
      <c r="F50" s="26"/>
      <c r="G50" s="26"/>
      <c r="H50" s="26"/>
      <c r="I50" s="26"/>
      <c r="J50" s="26"/>
      <c r="K50" s="18"/>
      <c r="L50" s="26"/>
      <c r="M50" s="26"/>
      <c r="N50" s="26"/>
      <c r="O50" s="26"/>
      <c r="P50" s="2"/>
    </row>
    <row r="51" spans="2:18" x14ac:dyDescent="0.25">
      <c r="B51" s="5"/>
      <c r="D51" s="29"/>
      <c r="E51" s="57"/>
      <c r="F51" s="29"/>
      <c r="G51" s="29"/>
      <c r="H51" s="29"/>
      <c r="I51" s="29"/>
      <c r="J51" s="29"/>
      <c r="K51" s="18"/>
      <c r="L51" s="29"/>
      <c r="M51" s="29"/>
      <c r="N51" s="29"/>
      <c r="O51" s="29"/>
      <c r="P51" s="17"/>
      <c r="Q51" s="2"/>
      <c r="R51" s="2"/>
    </row>
    <row r="52" spans="2:18" x14ac:dyDescent="0.25">
      <c r="B52" s="5"/>
      <c r="D52" s="57"/>
      <c r="E52" s="57"/>
      <c r="F52" s="57"/>
      <c r="G52" s="57"/>
      <c r="H52" s="29"/>
      <c r="I52" s="29"/>
      <c r="J52" s="29"/>
      <c r="K52" s="57"/>
      <c r="L52" s="29"/>
      <c r="M52" s="29"/>
      <c r="N52" s="29"/>
      <c r="O52" s="26"/>
      <c r="P52" s="17"/>
      <c r="Q52" s="2"/>
    </row>
    <row r="53" spans="2:18" x14ac:dyDescent="0.25">
      <c r="B53" s="5"/>
      <c r="D53" s="26"/>
      <c r="E53" s="26"/>
      <c r="F53" s="26"/>
      <c r="G53" s="26"/>
      <c r="H53" s="26"/>
      <c r="I53" s="26"/>
      <c r="J53" s="26"/>
      <c r="K53" s="18"/>
      <c r="L53" s="26"/>
      <c r="M53" s="26"/>
      <c r="N53" s="26"/>
      <c r="O53" s="26"/>
    </row>
    <row r="54" spans="2:18" x14ac:dyDescent="0.25">
      <c r="B54" s="5"/>
      <c r="D54" s="26"/>
      <c r="E54" s="26"/>
      <c r="F54" s="26"/>
      <c r="G54" s="26"/>
      <c r="H54" s="26"/>
      <c r="I54" s="26"/>
      <c r="J54" s="26"/>
      <c r="K54" s="18"/>
      <c r="L54" s="26"/>
      <c r="M54" s="26"/>
      <c r="N54" s="26"/>
      <c r="O54" s="26"/>
      <c r="P54" s="2"/>
    </row>
    <row r="55" spans="2:18" x14ac:dyDescent="0.25">
      <c r="B55" s="5"/>
    </row>
    <row r="56" spans="2:18" x14ac:dyDescent="0.25">
      <c r="B56" s="5"/>
    </row>
    <row r="57" spans="2:18" x14ac:dyDescent="0.25">
      <c r="B57" s="5"/>
    </row>
    <row r="58" spans="2:18" x14ac:dyDescent="0.25">
      <c r="B58" s="5"/>
    </row>
    <row r="59" spans="2:18" x14ac:dyDescent="0.25">
      <c r="B59" s="5"/>
    </row>
    <row r="60" spans="2:18" x14ac:dyDescent="0.25">
      <c r="B60" s="5"/>
    </row>
    <row r="61" spans="2:18" x14ac:dyDescent="0.25">
      <c r="B61" s="5"/>
    </row>
    <row r="62" spans="2:18" x14ac:dyDescent="0.25">
      <c r="B62" s="5"/>
    </row>
    <row r="63" spans="2:18" x14ac:dyDescent="0.25">
      <c r="B63" s="5"/>
    </row>
    <row r="64" spans="2:18" x14ac:dyDescent="0.25">
      <c r="B64" s="5"/>
    </row>
    <row r="65" spans="2:2" x14ac:dyDescent="0.25">
      <c r="B65" s="5"/>
    </row>
    <row r="66" spans="2:2" x14ac:dyDescent="0.25">
      <c r="B66" s="5"/>
    </row>
    <row r="67" spans="2:2" x14ac:dyDescent="0.25">
      <c r="B67" s="5"/>
    </row>
    <row r="68" spans="2:2" x14ac:dyDescent="0.25">
      <c r="B68" s="5"/>
    </row>
    <row r="69" spans="2:2" x14ac:dyDescent="0.25">
      <c r="B69" s="5"/>
    </row>
    <row r="70" spans="2:2" x14ac:dyDescent="0.25">
      <c r="B70" s="5"/>
    </row>
    <row r="71" spans="2:2" x14ac:dyDescent="0.25">
      <c r="B71" s="5"/>
    </row>
    <row r="72" spans="2:2" x14ac:dyDescent="0.25">
      <c r="B72" s="5"/>
    </row>
    <row r="73" spans="2:2" x14ac:dyDescent="0.25">
      <c r="B73" s="5"/>
    </row>
    <row r="74" spans="2:2" x14ac:dyDescent="0.25">
      <c r="B74" s="5"/>
    </row>
    <row r="75" spans="2:2" x14ac:dyDescent="0.25">
      <c r="B75" s="5"/>
    </row>
  </sheetData>
  <mergeCells count="2">
    <mergeCell ref="A38:B38"/>
    <mergeCell ref="A39:B39"/>
  </mergeCells>
  <pageMargins left="0.49083333333333334" right="0.7" top="1.0785416666666667" bottom="0.75" header="0.3" footer="0.3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0F7C-773E-4DED-B3DE-A4CF61093A55}">
  <dimension ref="A1:P46"/>
  <sheetViews>
    <sheetView tabSelected="1" view="pageBreakPreview" topLeftCell="A25" zoomScale="120" zoomScaleNormal="100" zoomScaleSheetLayoutView="120" workbookViewId="0">
      <selection activeCell="H36" sqref="H36"/>
    </sheetView>
  </sheetViews>
  <sheetFormatPr defaultRowHeight="15" x14ac:dyDescent="0.25"/>
  <cols>
    <col min="1" max="1" width="30.5703125" customWidth="1"/>
    <col min="2" max="2" width="12" customWidth="1"/>
    <col min="3" max="4" width="11.85546875" customWidth="1"/>
    <col min="5" max="5" width="12.140625" customWidth="1"/>
    <col min="6" max="6" width="13.28515625" customWidth="1"/>
    <col min="7" max="7" width="12.140625" customWidth="1"/>
    <col min="8" max="8" width="12" customWidth="1"/>
    <col min="9" max="9" width="12.140625" customWidth="1"/>
    <col min="10" max="11" width="11.85546875" customWidth="1"/>
    <col min="12" max="12" width="11.28515625" style="24" customWidth="1"/>
    <col min="13" max="13" width="11.140625" style="24" customWidth="1"/>
    <col min="14" max="14" width="13.7109375" customWidth="1"/>
    <col min="15" max="15" width="7.85546875" style="24" customWidth="1"/>
    <col min="16" max="16" width="10.5703125" bestFit="1" customWidth="1"/>
  </cols>
  <sheetData>
    <row r="1" spans="1:16" x14ac:dyDescent="0.25">
      <c r="A1" s="37" t="s">
        <v>109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43"/>
      <c r="M1" s="43"/>
      <c r="N1" s="38">
        <f>N11+N21+N25+N29+N34+N38+N42</f>
        <v>1385801.04</v>
      </c>
      <c r="P1" s="25"/>
    </row>
    <row r="2" spans="1:16" x14ac:dyDescent="0.25">
      <c r="A2" s="37" t="s">
        <v>78</v>
      </c>
      <c r="B2" s="37" t="s">
        <v>62</v>
      </c>
      <c r="C2" s="37" t="s">
        <v>63</v>
      </c>
      <c r="D2" s="37" t="s">
        <v>64</v>
      </c>
      <c r="E2" s="37" t="s">
        <v>65</v>
      </c>
      <c r="F2" s="37" t="s">
        <v>66</v>
      </c>
      <c r="G2" s="37" t="s">
        <v>67</v>
      </c>
      <c r="H2" s="37" t="s">
        <v>79</v>
      </c>
      <c r="I2" s="37" t="s">
        <v>80</v>
      </c>
      <c r="J2" s="37" t="s">
        <v>81</v>
      </c>
      <c r="K2" s="37" t="s">
        <v>82</v>
      </c>
      <c r="L2" s="43" t="s">
        <v>83</v>
      </c>
      <c r="M2" s="43" t="s">
        <v>84</v>
      </c>
      <c r="N2" s="48" t="s">
        <v>110</v>
      </c>
      <c r="O2" s="49" t="s">
        <v>16</v>
      </c>
    </row>
    <row r="3" spans="1:16" ht="15.75" x14ac:dyDescent="0.25">
      <c r="A3" s="39" t="s">
        <v>31</v>
      </c>
      <c r="B3" s="9">
        <f>'[1]TOTALI 2023'!$B$3</f>
        <v>36517.94</v>
      </c>
      <c r="C3" s="9">
        <f>'[1]TOTALI 2023'!$C$3</f>
        <v>23727.839999999997</v>
      </c>
      <c r="D3" s="9">
        <f>'[1]TOTALI 2023'!$D$3</f>
        <v>40184.560000000005</v>
      </c>
      <c r="E3" s="9">
        <f>'[1]TOTALI 2023'!$E$3</f>
        <v>66061.77</v>
      </c>
      <c r="F3" s="9">
        <f>'[1]TOTALI 2023'!$F$3</f>
        <v>143432.54000000004</v>
      </c>
      <c r="G3" s="9">
        <f>'[1]TOTALI 2023'!$G$3</f>
        <v>29531.649999999998</v>
      </c>
      <c r="H3" s="9">
        <f>'[1]TOTALI 2023'!$H$3</f>
        <v>37147.800000000003</v>
      </c>
      <c r="I3" s="9">
        <f>'[1]GUSHT 2023'!$L$2</f>
        <v>84157.330000000016</v>
      </c>
      <c r="J3" s="9">
        <f>'[1]SHTATOR 2023'!$L$2</f>
        <v>51350.270000000004</v>
      </c>
      <c r="K3" s="9">
        <f>'[1]TOTALI 2023'!$K$3</f>
        <v>43375.63</v>
      </c>
      <c r="L3" s="44">
        <v>18914.310000000001</v>
      </c>
      <c r="M3" s="44">
        <v>47389.51</v>
      </c>
      <c r="N3" s="40">
        <f t="shared" ref="N3:N10" si="0">SUM(B3:M3)</f>
        <v>621791.15000000014</v>
      </c>
      <c r="O3" s="24">
        <f>N3/N1*100</f>
        <v>44.868717229422785</v>
      </c>
      <c r="P3" s="45"/>
    </row>
    <row r="4" spans="1:16" ht="15.75" x14ac:dyDescent="0.25">
      <c r="A4" s="39" t="s">
        <v>89</v>
      </c>
      <c r="B4" s="9">
        <f>'[1]TOTALI 2023'!$B$4</f>
        <v>6690</v>
      </c>
      <c r="C4" s="9">
        <f>'[1]TOTALI 2023'!$C$4</f>
        <v>5780</v>
      </c>
      <c r="D4" s="9">
        <f>'[1]TOTALI 2023'!$D$4</f>
        <v>6975</v>
      </c>
      <c r="E4" s="9">
        <f>'[1]TOTALI 2023'!$E$4</f>
        <v>4705</v>
      </c>
      <c r="F4" s="9">
        <f>'[1]TOTALI 2023'!$F$4</f>
        <v>6555</v>
      </c>
      <c r="G4" s="9">
        <f>'[1]TOTALI 2023'!$G$4</f>
        <v>7620</v>
      </c>
      <c r="H4" s="9">
        <f>'[1]TOTALI 2023'!$H$4</f>
        <v>7879</v>
      </c>
      <c r="I4" s="9">
        <f>'[1]GUSHT 2023'!$L$3</f>
        <v>9560</v>
      </c>
      <c r="J4" s="9">
        <f>'[1]SHTATOR 2023'!$L$3</f>
        <v>7515</v>
      </c>
      <c r="K4" s="9">
        <f>'[1]TOTALI 2023'!$K$4</f>
        <v>7880</v>
      </c>
      <c r="L4" s="44">
        <v>7360.5</v>
      </c>
      <c r="M4" s="44">
        <v>7530</v>
      </c>
      <c r="N4" s="40">
        <f t="shared" si="0"/>
        <v>86049.5</v>
      </c>
      <c r="O4" s="24">
        <f>N4/N1*100</f>
        <v>6.2093689870517057</v>
      </c>
    </row>
    <row r="5" spans="1:16" ht="15.75" x14ac:dyDescent="0.25">
      <c r="A5" s="39" t="s">
        <v>90</v>
      </c>
      <c r="B5" s="9">
        <f>'[1]TOTALI 2023'!$B$18</f>
        <v>4040</v>
      </c>
      <c r="C5" s="9">
        <f>'[1]TOTALI 2023'!$C$18</f>
        <v>4660</v>
      </c>
      <c r="D5" s="9">
        <f>'[1]TOTALI 2023'!$D$18</f>
        <v>9740</v>
      </c>
      <c r="E5" s="9">
        <f>'[1]TOTALI 2023'!$E$18</f>
        <v>5760</v>
      </c>
      <c r="F5" s="9">
        <f>'[1]TOTALI 2023'!$F$18</f>
        <v>9817.5</v>
      </c>
      <c r="G5" s="9">
        <f>'[1]TOTALI 2023'!$G$18</f>
        <v>4633.1000000000004</v>
      </c>
      <c r="H5" s="9">
        <f>'[1]TOTALI 2023'!$H$18</f>
        <v>3155</v>
      </c>
      <c r="I5" s="9">
        <f>'[1]GUSHT 2023'!$L$13</f>
        <v>6820</v>
      </c>
      <c r="J5" s="9">
        <f>'[1]SHTATOR 2023'!$L$13</f>
        <v>2470</v>
      </c>
      <c r="K5" s="9">
        <f>'[1]TOTALI 2023'!$K$18</f>
        <v>2255</v>
      </c>
      <c r="L5" s="44">
        <v>1898</v>
      </c>
      <c r="M5" s="44">
        <v>6270.5</v>
      </c>
      <c r="N5" s="40">
        <f t="shared" si="0"/>
        <v>61519.1</v>
      </c>
      <c r="O5" s="24">
        <f>N5/N1*100</f>
        <v>4.4392447562313846</v>
      </c>
    </row>
    <row r="6" spans="1:16" ht="15.75" x14ac:dyDescent="0.25">
      <c r="A6" s="39" t="s">
        <v>91</v>
      </c>
      <c r="B6" s="9">
        <f>'[1]TOTALI 2023'!$B$21</f>
        <v>1383.03</v>
      </c>
      <c r="C6" s="3">
        <f>'[1]TOTALI 2023'!$C$21</f>
        <v>150</v>
      </c>
      <c r="D6" s="9">
        <f>'[1]TOTALI 2023'!$D$21</f>
        <v>1260</v>
      </c>
      <c r="E6" s="3">
        <f>'[1]TOTALI 2023'!$E$21</f>
        <v>50</v>
      </c>
      <c r="F6" s="3">
        <f>'[1]TOTALI 2023'!$F$21</f>
        <v>800</v>
      </c>
      <c r="G6" s="3">
        <f>'[1]TOTALI 2023'!$G$21</f>
        <v>1692.02</v>
      </c>
      <c r="H6" s="3">
        <f>'[1]TOTALI 2023'!$H$21</f>
        <v>2209.0299999999997</v>
      </c>
      <c r="I6" s="9">
        <f>'[1]GUSHT 2023'!$L$20</f>
        <v>1125</v>
      </c>
      <c r="J6" s="9">
        <f>'[1]SHTATOR 2023'!$L$20</f>
        <v>0</v>
      </c>
      <c r="K6" s="3">
        <f>'[1]TOTALI 2023'!$K$21</f>
        <v>1660</v>
      </c>
      <c r="L6" s="44"/>
      <c r="M6" s="44">
        <v>890</v>
      </c>
      <c r="N6" s="40">
        <f t="shared" si="0"/>
        <v>11219.079999999998</v>
      </c>
      <c r="O6" s="24">
        <f>N6/N1*100</f>
        <v>0.80957364557902167</v>
      </c>
    </row>
    <row r="7" spans="1:16" ht="15.75" x14ac:dyDescent="0.25">
      <c r="A7" s="39" t="s">
        <v>92</v>
      </c>
      <c r="B7" s="9">
        <f>'[1]TOTALI 2023'!$B$22</f>
        <v>0</v>
      </c>
      <c r="C7" s="3">
        <f>'[1]TOTALI 2023'!$C$22</f>
        <v>0</v>
      </c>
      <c r="D7" s="9">
        <f>'[1]TOTALI 2023'!$D$22</f>
        <v>0</v>
      </c>
      <c r="E7" s="3"/>
      <c r="F7" s="3">
        <f>'[1]TOTALI 2023'!$F$22</f>
        <v>1030</v>
      </c>
      <c r="G7" s="3">
        <f>'[1]TOTALI 2023'!$G$22</f>
        <v>0</v>
      </c>
      <c r="H7" s="3">
        <f>'[1]TOTALI 2023'!$H$22</f>
        <v>0</v>
      </c>
      <c r="I7" s="9">
        <f>'[1]GUSHT 2023'!$L$21</f>
        <v>0</v>
      </c>
      <c r="J7" s="9">
        <f>'[1]SHTATOR 2023'!$L$21</f>
        <v>0</v>
      </c>
      <c r="K7" s="3"/>
      <c r="L7" s="44"/>
      <c r="M7" s="44"/>
      <c r="N7" s="40">
        <f t="shared" si="0"/>
        <v>1030</v>
      </c>
      <c r="O7" s="24">
        <f>N7/N1*100</f>
        <v>7.4325243687217893E-2</v>
      </c>
    </row>
    <row r="8" spans="1:16" ht="15.75" x14ac:dyDescent="0.25">
      <c r="A8" s="39" t="s">
        <v>93</v>
      </c>
      <c r="B8" s="9">
        <f>'[1]TOTALI 2023'!$B$23</f>
        <v>290</v>
      </c>
      <c r="C8" s="3">
        <f>'[1]TOTALI 2023'!$C$23</f>
        <v>100</v>
      </c>
      <c r="D8" s="9">
        <f>'[1]TOTALI 2023'!$D$23</f>
        <v>291</v>
      </c>
      <c r="E8" s="3">
        <f>'[1]TOTALI 2023'!$E$23</f>
        <v>500</v>
      </c>
      <c r="F8" s="3">
        <f>'[1]TOTALI 2023'!$F$23</f>
        <v>869</v>
      </c>
      <c r="G8" s="3">
        <f>'[1]TOTALI 2023'!$G$23</f>
        <v>591</v>
      </c>
      <c r="H8" s="3">
        <f>'[1]TOTALI 2023'!$H$23</f>
        <v>300</v>
      </c>
      <c r="I8" s="9">
        <f>'[1]GUSHT 2023'!$L$22</f>
        <v>1130</v>
      </c>
      <c r="J8" s="9">
        <f>'[1]SHTATOR 2023'!$L$22</f>
        <v>100</v>
      </c>
      <c r="K8" s="3">
        <f>'[1]TOTALI 2023'!$K$23</f>
        <v>1073</v>
      </c>
      <c r="L8" s="44">
        <v>591</v>
      </c>
      <c r="M8" s="44"/>
      <c r="N8" s="40">
        <f t="shared" si="0"/>
        <v>5835</v>
      </c>
      <c r="O8" s="24">
        <f>N8/N1*100</f>
        <v>0.42105611350962757</v>
      </c>
    </row>
    <row r="9" spans="1:16" ht="15.75" x14ac:dyDescent="0.25">
      <c r="A9" s="39" t="s">
        <v>49</v>
      </c>
      <c r="B9" s="9">
        <f>'[1]TOTALI 2023'!$B$24</f>
        <v>615</v>
      </c>
      <c r="C9" s="3">
        <f>'[1]TOTALI 2023'!$C$24</f>
        <v>2683.1</v>
      </c>
      <c r="D9" s="9">
        <f>'[1]TOTALI 2023'!$D$24</f>
        <v>4819.96</v>
      </c>
      <c r="E9" s="3">
        <f>'[1]TOTALI 2023'!$E$24</f>
        <v>2335</v>
      </c>
      <c r="F9" s="3">
        <f>'[1]TOTALI 2023'!$F$24</f>
        <v>2145.6800000000003</v>
      </c>
      <c r="G9" s="3">
        <f>'[1]TOTALI 2023'!$G$24</f>
        <v>1323.88</v>
      </c>
      <c r="H9" s="3">
        <f>'[1]TOTALI 2023'!$H$24</f>
        <v>762.88</v>
      </c>
      <c r="I9" s="9">
        <f>'[1]GUSHT 2023'!$L$23</f>
        <v>1347.14</v>
      </c>
      <c r="J9" s="9">
        <f>'[1]SHTATOR 2023'!$L$23</f>
        <v>2340.54</v>
      </c>
      <c r="K9" s="3">
        <f>'[1]TOTALI 2023'!$K$24</f>
        <v>5474.26</v>
      </c>
      <c r="L9" s="44">
        <v>2918.8</v>
      </c>
      <c r="M9" s="44">
        <v>1910.57</v>
      </c>
      <c r="N9" s="40">
        <f t="shared" si="0"/>
        <v>28676.809999999994</v>
      </c>
      <c r="O9" s="24">
        <f>N9/N1*100</f>
        <v>2.0693309625456764</v>
      </c>
    </row>
    <row r="10" spans="1:16" ht="15.75" x14ac:dyDescent="0.25">
      <c r="A10" s="39" t="s">
        <v>94</v>
      </c>
      <c r="B10" s="9">
        <f>'[1]TOTALI 2023'!$B$15</f>
        <v>0</v>
      </c>
      <c r="C10" s="9">
        <f>'[1]TOTALI 2023'!$C$15</f>
        <v>345</v>
      </c>
      <c r="D10" s="9">
        <f>'[1]TOTALI 2023'!$D$15</f>
        <v>0</v>
      </c>
      <c r="E10" s="9">
        <v>0</v>
      </c>
      <c r="F10" s="9">
        <f>'[1]TOTALI 2023'!$F$15</f>
        <v>0</v>
      </c>
      <c r="G10" s="9">
        <f>'[1]TOTALI 2023'!$G$15</f>
        <v>0</v>
      </c>
      <c r="H10" s="9">
        <f>'[1]TOTALI 2023'!$H$15</f>
        <v>0</v>
      </c>
      <c r="I10" s="9">
        <f>'[1]TOTALI 2023'!$I$15</f>
        <v>0</v>
      </c>
      <c r="J10" s="9">
        <f>'[1]SHTATOR 2023'!$L$15</f>
        <v>500</v>
      </c>
      <c r="K10" s="9">
        <f>'[1]TOTALI 2023'!$K$15</f>
        <v>0</v>
      </c>
      <c r="L10" s="9"/>
      <c r="M10" s="9"/>
      <c r="N10" s="9">
        <f t="shared" si="0"/>
        <v>845</v>
      </c>
      <c r="O10" s="24">
        <f>N10/N1*100</f>
        <v>6.0975563995824399E-2</v>
      </c>
    </row>
    <row r="11" spans="1:16" x14ac:dyDescent="0.25">
      <c r="B11" s="38">
        <f t="shared" ref="B11:N11" si="1">SUM(B3:B10)</f>
        <v>49535.97</v>
      </c>
      <c r="C11" s="38">
        <f t="shared" si="1"/>
        <v>37445.939999999995</v>
      </c>
      <c r="D11" s="38">
        <f t="shared" si="1"/>
        <v>63270.520000000004</v>
      </c>
      <c r="E11" s="38">
        <f t="shared" si="1"/>
        <v>79411.77</v>
      </c>
      <c r="F11" s="38">
        <f t="shared" si="1"/>
        <v>164649.72000000003</v>
      </c>
      <c r="G11" s="38">
        <f t="shared" si="1"/>
        <v>45391.649999999987</v>
      </c>
      <c r="H11" s="38">
        <f t="shared" si="1"/>
        <v>51453.71</v>
      </c>
      <c r="I11" s="38">
        <f t="shared" si="1"/>
        <v>104139.47000000002</v>
      </c>
      <c r="J11" s="38">
        <f t="shared" si="1"/>
        <v>64275.810000000005</v>
      </c>
      <c r="K11" s="38">
        <f t="shared" si="1"/>
        <v>61717.89</v>
      </c>
      <c r="L11" s="43">
        <f t="shared" si="1"/>
        <v>31682.61</v>
      </c>
      <c r="M11" s="43">
        <f t="shared" si="1"/>
        <v>63990.58</v>
      </c>
      <c r="N11" s="38">
        <f t="shared" si="1"/>
        <v>816965.64</v>
      </c>
    </row>
    <row r="12" spans="1:16" x14ac:dyDescent="0.25">
      <c r="A12" s="37" t="s">
        <v>85</v>
      </c>
    </row>
    <row r="13" spans="1:16" ht="15.75" x14ac:dyDescent="0.25">
      <c r="A13" s="39" t="s">
        <v>34</v>
      </c>
      <c r="B13" s="9">
        <f>'[1]TOTALI 2023'!$B$6</f>
        <v>32</v>
      </c>
      <c r="C13" s="9">
        <f>'[1]TOTALI 2023'!$C$6</f>
        <v>9</v>
      </c>
      <c r="D13" s="9">
        <f>'[1]TOTALI 2023'!$D$6</f>
        <v>126</v>
      </c>
      <c r="E13" s="9">
        <f>'[1]TOTALI 2023'!$E$6</f>
        <v>20</v>
      </c>
      <c r="F13" s="9">
        <f>'[1]TOTALI 2023'!$F$6</f>
        <v>53</v>
      </c>
      <c r="G13" s="9">
        <f>'[1]TOTALI 2023'!$G$6</f>
        <v>91</v>
      </c>
      <c r="H13" s="9">
        <f>'[1]TOTALI 2023'!$H$6</f>
        <v>70</v>
      </c>
      <c r="I13" s="9">
        <f>'[1]GUSHT 2023'!$L$5</f>
        <v>136</v>
      </c>
      <c r="J13" s="9">
        <f>'[1]SHTATOR 2023'!$L$5</f>
        <v>68</v>
      </c>
      <c r="K13" s="9">
        <f>'[1]TOTALI 2023'!$K$6</f>
        <v>14</v>
      </c>
      <c r="L13" s="44">
        <v>11</v>
      </c>
      <c r="M13" s="44">
        <v>50</v>
      </c>
      <c r="N13" s="40">
        <f t="shared" ref="N13:N20" si="2">SUM(B13:M13)</f>
        <v>680</v>
      </c>
      <c r="O13" s="24">
        <f>N13/N1*100</f>
        <v>4.9069092919716673E-2</v>
      </c>
    </row>
    <row r="14" spans="1:16" ht="15.75" x14ac:dyDescent="0.25">
      <c r="A14" s="39" t="s">
        <v>86</v>
      </c>
      <c r="B14" s="9">
        <f>'[1]TOTALI 2023'!$B$7</f>
        <v>0</v>
      </c>
      <c r="C14" s="9">
        <f>'[1]TOTALI 2023'!$C$7</f>
        <v>0</v>
      </c>
      <c r="D14" s="9">
        <f>'[1]TOTALI 2023'!$D$7</f>
        <v>0</v>
      </c>
      <c r="E14" s="9">
        <f>'[1]TOTALI 2023'!$E$7</f>
        <v>40</v>
      </c>
      <c r="F14" s="9">
        <f>'[1]TOTALI 2023'!$F$7</f>
        <v>0</v>
      </c>
      <c r="G14" s="9">
        <f>'[1]TOTALI 2023'!$G$7</f>
        <v>50</v>
      </c>
      <c r="H14" s="9">
        <f>'[1]TOTALI 2023'!$H$7</f>
        <v>1</v>
      </c>
      <c r="I14" s="9">
        <f>'[1]GUSHT 2023'!$L$6</f>
        <v>0</v>
      </c>
      <c r="J14" s="9">
        <f>'[1]SHTATOR 2023'!$L$6</f>
        <v>0</v>
      </c>
      <c r="K14" s="9">
        <f>'[1]TOTALI 2023'!$K$7</f>
        <v>0</v>
      </c>
      <c r="L14" s="44">
        <v>0</v>
      </c>
      <c r="M14" s="44">
        <v>0</v>
      </c>
      <c r="N14" s="40">
        <f t="shared" si="2"/>
        <v>91</v>
      </c>
      <c r="O14" s="24">
        <f>N14/N1*100</f>
        <v>6.5665991995503183E-3</v>
      </c>
    </row>
    <row r="15" spans="1:16" ht="15.75" x14ac:dyDescent="0.25">
      <c r="A15" s="39" t="s">
        <v>36</v>
      </c>
      <c r="B15" s="9">
        <f>'[1]TOTALI 2023'!$B$8</f>
        <v>0</v>
      </c>
      <c r="C15" s="9">
        <f>'[1]TOTALI 2023'!$C$8</f>
        <v>55</v>
      </c>
      <c r="D15" s="9">
        <f>'[1]TOTALI 2023'!$D$8</f>
        <v>113</v>
      </c>
      <c r="E15" s="9">
        <f>'[1]TOTALI 2023'!$E$8</f>
        <v>0</v>
      </c>
      <c r="F15" s="9">
        <f>'[1]TOTALI 2023'!$F$8</f>
        <v>116</v>
      </c>
      <c r="G15" s="9">
        <f>'[1]TOTALI 2023'!$G$8</f>
        <v>123</v>
      </c>
      <c r="H15" s="9">
        <f>'[1]TOTALI 2023'!$H$8</f>
        <v>110</v>
      </c>
      <c r="I15" s="9">
        <f>'[1]GUSHT 2023'!$L$7</f>
        <v>342</v>
      </c>
      <c r="J15" s="9">
        <f>'[1]SHTATOR 2023'!$L$7</f>
        <v>112</v>
      </c>
      <c r="K15" s="9">
        <f>'[1]TOTALI 2023'!$K$8</f>
        <v>280</v>
      </c>
      <c r="L15" s="44">
        <v>113</v>
      </c>
      <c r="M15" s="44">
        <v>55</v>
      </c>
      <c r="N15" s="40">
        <f t="shared" si="2"/>
        <v>1419</v>
      </c>
      <c r="O15" s="24">
        <f>N15/N1*100</f>
        <v>0.10239565125452639</v>
      </c>
    </row>
    <row r="16" spans="1:16" ht="15.75" x14ac:dyDescent="0.25">
      <c r="A16" s="39" t="s">
        <v>37</v>
      </c>
      <c r="B16" s="9">
        <f>'[1]TOTALI 2023'!$B$9</f>
        <v>3274</v>
      </c>
      <c r="C16" s="9">
        <f>'[1]TOTALI 2023'!$C$9</f>
        <v>2866</v>
      </c>
      <c r="D16" s="9">
        <f>'[1]TOTALI 2023'!$D$9</f>
        <v>3231</v>
      </c>
      <c r="E16" s="9">
        <f>'[1]TOTALI 2023'!$E$9</f>
        <v>2738</v>
      </c>
      <c r="F16" s="9">
        <f>'[1]TOTALI 2023'!$F$9</f>
        <v>4205</v>
      </c>
      <c r="G16" s="9">
        <f>'[1]TOTALI 2023'!$G$9</f>
        <v>3383</v>
      </c>
      <c r="H16" s="9">
        <f>'[1]TOTALI 2023'!$H$9</f>
        <v>4294</v>
      </c>
      <c r="I16" s="9">
        <f>'[1]GUSHT 2023'!$L$8</f>
        <v>5501</v>
      </c>
      <c r="J16" s="9">
        <f>'[1]SHTATOR 2023'!$L$8</f>
        <v>3497</v>
      </c>
      <c r="K16" s="9">
        <f>'[1]TOTALI 2023'!$K$9</f>
        <v>3381</v>
      </c>
      <c r="L16" s="44">
        <v>3000</v>
      </c>
      <c r="M16" s="44">
        <v>2958</v>
      </c>
      <c r="N16" s="40">
        <f t="shared" si="2"/>
        <v>42328</v>
      </c>
      <c r="O16" s="24">
        <f>N16/N1*100</f>
        <v>3.0544067133908341</v>
      </c>
    </row>
    <row r="17" spans="1:16" ht="15.75" x14ac:dyDescent="0.25">
      <c r="A17" s="39" t="s">
        <v>87</v>
      </c>
      <c r="B17" s="9">
        <f>'[1]TOTALI 2023'!$B$10</f>
        <v>372</v>
      </c>
      <c r="C17" s="9">
        <f>'[1]TOTALI 2023'!$C$10</f>
        <v>0</v>
      </c>
      <c r="D17" s="9">
        <f>'[1]TOTALI 2023'!$D$10</f>
        <v>464</v>
      </c>
      <c r="E17" s="9">
        <f>'[1]TOTALI 2023'!$E$10</f>
        <v>340</v>
      </c>
      <c r="F17" s="9">
        <f>'[1]TOTALI 2023'!$F$10</f>
        <v>300</v>
      </c>
      <c r="G17" s="9">
        <f>'[1]TOTALI 2023'!$G$10</f>
        <v>592</v>
      </c>
      <c r="H17" s="9">
        <f>'[1]TOTALI 2023'!$H$10</f>
        <v>400</v>
      </c>
      <c r="I17" s="9">
        <f>'[1]GUSHT 2023'!$L$9</f>
        <v>1540</v>
      </c>
      <c r="J17" s="9">
        <f>'[1]SHTATOR 2023'!$L$9</f>
        <v>846</v>
      </c>
      <c r="K17" s="9">
        <f>'[1]TOTALI 2023'!$K$10</f>
        <v>400</v>
      </c>
      <c r="L17" s="44">
        <v>420</v>
      </c>
      <c r="M17" s="44">
        <v>1748</v>
      </c>
      <c r="N17" s="40">
        <f t="shared" si="2"/>
        <v>7422</v>
      </c>
      <c r="O17" s="24">
        <f>N17/N1*100</f>
        <v>0.53557471713255456</v>
      </c>
    </row>
    <row r="18" spans="1:16" ht="15.75" x14ac:dyDescent="0.25">
      <c r="A18" s="39" t="s">
        <v>88</v>
      </c>
      <c r="B18" s="9">
        <f>'[1]TOTALI 2023'!$B$11</f>
        <v>362.6</v>
      </c>
      <c r="C18" s="9">
        <f>'[1]TOTALI 2023'!$C$11</f>
        <v>312.89999999999998</v>
      </c>
      <c r="D18" s="9">
        <f>'[1]TOTALI 2023'!$D$11</f>
        <v>147.1</v>
      </c>
      <c r="E18" s="9">
        <f>'[1]TOTALI 2023'!$E$11</f>
        <v>107.41</v>
      </c>
      <c r="F18" s="9">
        <f>'[1]TOTALI 2023'!$F$11</f>
        <v>257.8</v>
      </c>
      <c r="G18" s="9">
        <f>'[1]TOTALI 2023'!$G$11</f>
        <v>93.9</v>
      </c>
      <c r="H18" s="9">
        <f>'[1]TOTALI 2023'!$H$11</f>
        <v>101.89999999999999</v>
      </c>
      <c r="I18" s="9">
        <f>'[1]GUSHT 2023'!$L$10</f>
        <v>156.5</v>
      </c>
      <c r="J18" s="9">
        <f>'[1]SHTATOR 2023'!$L$10</f>
        <v>65.510000000000005</v>
      </c>
      <c r="K18" s="9">
        <f>'[1]TOTALI 2023'!$K$11</f>
        <v>89.300000000000011</v>
      </c>
      <c r="L18" s="44">
        <v>140.80000000000001</v>
      </c>
      <c r="M18" s="44">
        <v>532.9</v>
      </c>
      <c r="N18" s="40">
        <f t="shared" si="2"/>
        <v>2368.62</v>
      </c>
      <c r="O18" s="24">
        <f>N18/N1*100</f>
        <v>0.17092063951691072</v>
      </c>
    </row>
    <row r="19" spans="1:16" ht="15.75" x14ac:dyDescent="0.25">
      <c r="A19" s="35" t="s">
        <v>44</v>
      </c>
      <c r="B19" s="9">
        <f>'[1]TOTALI 2023'!$B$19</f>
        <v>0</v>
      </c>
      <c r="C19" s="9">
        <f>'[1]TOTALI 2023'!$C$19</f>
        <v>0</v>
      </c>
      <c r="D19" s="9">
        <v>0</v>
      </c>
      <c r="E19" s="9">
        <v>0</v>
      </c>
      <c r="F19" s="9">
        <f>'[1]TOTALI 2023'!$F$19</f>
        <v>0</v>
      </c>
      <c r="G19" s="9">
        <f>'[1]TOTALI 2023'!$G$19</f>
        <v>0</v>
      </c>
      <c r="H19" s="9">
        <f>'[1]TOTALI 2023'!$H$19</f>
        <v>0</v>
      </c>
      <c r="I19" s="9">
        <f>'[1]GUSHT 2023'!$L$18</f>
        <v>0</v>
      </c>
      <c r="J19" s="9">
        <f>'[1]SHTATOR 2023'!$L$18</f>
        <v>0</v>
      </c>
      <c r="K19" s="9">
        <f>'[1]TOTALI 2023'!$K$19</f>
        <v>0</v>
      </c>
      <c r="L19" s="44"/>
      <c r="M19" s="44"/>
      <c r="N19" s="40">
        <f t="shared" si="2"/>
        <v>0</v>
      </c>
      <c r="O19" s="24">
        <f>N19/N1*100</f>
        <v>0</v>
      </c>
    </row>
    <row r="20" spans="1:16" ht="15.75" x14ac:dyDescent="0.25">
      <c r="A20" s="35" t="s">
        <v>45</v>
      </c>
      <c r="B20" s="9">
        <f>'[1]TOTALI 2023'!$B$20</f>
        <v>0</v>
      </c>
      <c r="C20" s="9">
        <f>'[1]TOTALI 2023'!$C$20</f>
        <v>0</v>
      </c>
      <c r="D20" s="9">
        <v>0</v>
      </c>
      <c r="E20" s="9">
        <v>0</v>
      </c>
      <c r="F20" s="9">
        <f>'[1]TOTALI 2023'!$F$20</f>
        <v>0</v>
      </c>
      <c r="G20" s="9">
        <f>'[1]TOTALI 2023'!$G$20</f>
        <v>0</v>
      </c>
      <c r="H20" s="9">
        <f>'[1]TOTALI 2023'!$H$20</f>
        <v>0</v>
      </c>
      <c r="I20" s="9">
        <f>'[1]GUSHT 2023'!$L$19</f>
        <v>0</v>
      </c>
      <c r="J20" s="9">
        <f>'[1]SHTATOR 2023'!$L$19</f>
        <v>0</v>
      </c>
      <c r="K20" s="9">
        <f>'[1]TOTALI 2023'!$K$22</f>
        <v>0</v>
      </c>
      <c r="L20" s="44"/>
      <c r="M20" s="44"/>
      <c r="N20" s="40">
        <f t="shared" si="2"/>
        <v>0</v>
      </c>
      <c r="O20" s="24">
        <f>N20/N1*100</f>
        <v>0</v>
      </c>
    </row>
    <row r="21" spans="1:16" x14ac:dyDescent="0.25">
      <c r="B21" s="38">
        <f t="shared" ref="B21:N21" si="3">SUM(B13:B20)</f>
        <v>4040.6</v>
      </c>
      <c r="C21" s="38">
        <f t="shared" si="3"/>
        <v>3242.9</v>
      </c>
      <c r="D21" s="38">
        <f t="shared" si="3"/>
        <v>4081.1</v>
      </c>
      <c r="E21" s="38">
        <f t="shared" si="3"/>
        <v>3245.41</v>
      </c>
      <c r="F21" s="38">
        <f t="shared" si="3"/>
        <v>4931.8</v>
      </c>
      <c r="G21" s="38">
        <f t="shared" si="3"/>
        <v>4332.8999999999996</v>
      </c>
      <c r="H21" s="38">
        <f t="shared" si="3"/>
        <v>4976.8999999999996</v>
      </c>
      <c r="I21" s="38">
        <f t="shared" si="3"/>
        <v>7675.5</v>
      </c>
      <c r="J21" s="38">
        <f t="shared" si="3"/>
        <v>4588.51</v>
      </c>
      <c r="K21" s="38">
        <f t="shared" si="3"/>
        <v>4164.3</v>
      </c>
      <c r="L21" s="43">
        <f t="shared" si="3"/>
        <v>3684.8</v>
      </c>
      <c r="M21" s="43">
        <f t="shared" si="3"/>
        <v>5343.9</v>
      </c>
      <c r="N21" s="38">
        <f t="shared" si="3"/>
        <v>54308.62</v>
      </c>
    </row>
    <row r="22" spans="1:16" x14ac:dyDescent="0.25">
      <c r="A22" s="37" t="s">
        <v>95</v>
      </c>
    </row>
    <row r="23" spans="1:16" s="53" customFormat="1" ht="15.75" x14ac:dyDescent="0.25">
      <c r="A23" s="55" t="s">
        <v>96</v>
      </c>
      <c r="B23" s="9">
        <f>'[1]TOTALI 2023'!$B$5</f>
        <v>1882.8200000000002</v>
      </c>
      <c r="C23" s="9">
        <f>'[1]TOTALI 2023'!$C$5</f>
        <v>74809.17</v>
      </c>
      <c r="D23" s="9">
        <f>'[1]TOTALI 2023'!$D$5</f>
        <v>36440.559999999998</v>
      </c>
      <c r="E23" s="9">
        <f>'[1]TOTALI 2023'!$E$5</f>
        <v>15117.49</v>
      </c>
      <c r="F23" s="9">
        <f>'[1]TOTALI 2023'!$F$5</f>
        <v>4619.8100000000004</v>
      </c>
      <c r="G23" s="9">
        <f>'[1]TOTALI 2023'!$G$5</f>
        <v>15280.329999999998</v>
      </c>
      <c r="H23" s="9">
        <f>'[1]TOTALI 2023'!$H$5</f>
        <v>86070.51</v>
      </c>
      <c r="I23" s="9">
        <f>'[1]GUSHT 2023'!$L$4</f>
        <v>18369.8</v>
      </c>
      <c r="J23" s="9">
        <f>'[1]SHTATOR 2023'!$L$4</f>
        <v>13193.760000000002</v>
      </c>
      <c r="K23" s="9">
        <f>'[1]TOTALI 2023'!$K$5</f>
        <v>5146.1399999999994</v>
      </c>
      <c r="L23" s="50">
        <v>23853.279999999999</v>
      </c>
      <c r="M23" s="50">
        <v>8498.9699999999993</v>
      </c>
      <c r="N23" s="51">
        <f>SUM(B23:M23)</f>
        <v>303282.64</v>
      </c>
      <c r="O23" s="52">
        <f>N23/N1*100</f>
        <v>21.885005945730853</v>
      </c>
    </row>
    <row r="24" spans="1:16" s="53" customFormat="1" ht="15.75" x14ac:dyDescent="0.25">
      <c r="A24" s="55" t="s">
        <v>97</v>
      </c>
      <c r="B24" s="9">
        <f>'[1]TOTALI 2023'!$B$13</f>
        <v>0</v>
      </c>
      <c r="C24" s="9">
        <f>'[1]TOTALI 2023'!$C$13</f>
        <v>1447.9199999999998</v>
      </c>
      <c r="D24" s="9">
        <f>'[1]TOTALI 2023'!$D$13</f>
        <v>1474.1599999999999</v>
      </c>
      <c r="E24" s="9">
        <f>'[1]TOTALI 2023'!$E$13</f>
        <v>346.07</v>
      </c>
      <c r="F24" s="9">
        <f>'[1]TOTALI 2023'!$F$13</f>
        <v>253</v>
      </c>
      <c r="G24" s="9">
        <f>'[1]TOTALI 2023'!$G$13</f>
        <v>0</v>
      </c>
      <c r="H24" s="9">
        <f>'[1]TOTALI 2023'!$H$13</f>
        <v>167.5</v>
      </c>
      <c r="I24" s="9">
        <f>'[1]GUSHT 2023'!$L$12</f>
        <v>2555.34</v>
      </c>
      <c r="J24" s="9">
        <f>'[1]SHTATOR 2023'!$L$12</f>
        <v>494</v>
      </c>
      <c r="K24" s="9">
        <f>'[1]TOTALI 2023'!$K$13</f>
        <v>0</v>
      </c>
      <c r="L24" s="9"/>
      <c r="M24" s="9">
        <v>1428.82</v>
      </c>
      <c r="N24" s="51">
        <f>SUM(B24:M24)</f>
        <v>8166.8099999999995</v>
      </c>
      <c r="O24" s="52">
        <f>N24/N1*100</f>
        <v>0.58932052757010478</v>
      </c>
    </row>
    <row r="25" spans="1:16" x14ac:dyDescent="0.25">
      <c r="B25" s="38">
        <f t="shared" ref="B25:N25" si="4">SUM(B23:B24)</f>
        <v>1882.8200000000002</v>
      </c>
      <c r="C25" s="38">
        <f t="shared" si="4"/>
        <v>76257.09</v>
      </c>
      <c r="D25" s="38">
        <f t="shared" si="4"/>
        <v>37914.720000000001</v>
      </c>
      <c r="E25" s="38">
        <f t="shared" si="4"/>
        <v>15463.56</v>
      </c>
      <c r="F25" s="38">
        <f t="shared" si="4"/>
        <v>4872.8100000000004</v>
      </c>
      <c r="G25" s="38">
        <f t="shared" si="4"/>
        <v>15280.329999999998</v>
      </c>
      <c r="H25" s="38">
        <f t="shared" si="4"/>
        <v>86238.01</v>
      </c>
      <c r="I25" s="38">
        <f t="shared" si="4"/>
        <v>20925.14</v>
      </c>
      <c r="J25" s="38">
        <f t="shared" si="4"/>
        <v>13687.760000000002</v>
      </c>
      <c r="K25" s="38">
        <f t="shared" si="4"/>
        <v>5146.1399999999994</v>
      </c>
      <c r="L25" s="43">
        <f t="shared" si="4"/>
        <v>23853.279999999999</v>
      </c>
      <c r="M25" s="43">
        <f t="shared" si="4"/>
        <v>9927.7899999999991</v>
      </c>
      <c r="N25" s="38">
        <f t="shared" si="4"/>
        <v>311449.45</v>
      </c>
    </row>
    <row r="26" spans="1:16" x14ac:dyDescent="0.25">
      <c r="A26" s="37" t="s">
        <v>98</v>
      </c>
    </row>
    <row r="27" spans="1:16" ht="15.75" x14ac:dyDescent="0.25">
      <c r="A27" s="39" t="s">
        <v>41</v>
      </c>
      <c r="B27" s="9">
        <f>'[1]TOTALI 2023'!$B$16</f>
        <v>5500</v>
      </c>
      <c r="C27" s="9">
        <f>'[1]TOTALI 2023'!$C$16</f>
        <v>150</v>
      </c>
      <c r="D27" s="9">
        <f>'[1]TOTALI 2023'!$D$16</f>
        <v>2442.23</v>
      </c>
      <c r="E27" s="9">
        <f>'[1]TOTALI 2023'!$E$16</f>
        <v>230</v>
      </c>
      <c r="F27" s="9">
        <f>'[1]TOTALI 2023'!$F$16</f>
        <v>115</v>
      </c>
      <c r="G27" s="9">
        <f>'[1]TOTALI 2023'!$G$16</f>
        <v>1200</v>
      </c>
      <c r="H27" s="9">
        <f>'[1]TOTALI 2023'!$H$16</f>
        <v>415.4</v>
      </c>
      <c r="I27" s="9">
        <f>'[1]GUSHT 2023'!$L$16</f>
        <v>650</v>
      </c>
      <c r="J27" s="9">
        <f>'[1]SHTATOR 2023'!$L$16</f>
        <v>430</v>
      </c>
      <c r="K27" s="9">
        <f>'[1]TOTALI 2023'!$K$16</f>
        <v>560</v>
      </c>
      <c r="L27" s="9">
        <v>500</v>
      </c>
      <c r="M27" s="9">
        <v>230</v>
      </c>
      <c r="N27" s="40">
        <f>SUM(B27:M27)</f>
        <v>12422.63</v>
      </c>
      <c r="O27" s="24">
        <f>N27/N1*100</f>
        <v>0.89642233202538224</v>
      </c>
    </row>
    <row r="28" spans="1:16" ht="15.75" x14ac:dyDescent="0.25">
      <c r="A28" s="39" t="s">
        <v>108</v>
      </c>
      <c r="B28" s="9">
        <f>'[1]TOTALI 2023'!$B$17</f>
        <v>233</v>
      </c>
      <c r="C28" s="9">
        <f>'[1]TOTALI 2023'!$C$17</f>
        <v>465</v>
      </c>
      <c r="D28" s="9">
        <f>'[1]TOTALI 2023'!$D$17</f>
        <v>928.5</v>
      </c>
      <c r="E28" s="9">
        <f>'[1]TOTALI 2023'!$E$17</f>
        <v>80</v>
      </c>
      <c r="F28" s="9">
        <f>'[1]TOTALI 2023'!$F$17</f>
        <v>1345</v>
      </c>
      <c r="G28" s="9">
        <f>'[1]TOTALI 2023'!$G$17</f>
        <v>218</v>
      </c>
      <c r="H28" s="9">
        <f>'[1]TOTALI 2023'!$H$17</f>
        <v>640</v>
      </c>
      <c r="I28" s="9">
        <f>'[1]GUSHT 2023'!$L$17</f>
        <v>100</v>
      </c>
      <c r="J28" s="9">
        <f>'[1]SHTATOR 2023'!$L$17</f>
        <v>2104.1</v>
      </c>
      <c r="K28" s="9">
        <f>'[1]TOTALI 2023'!$K$17</f>
        <v>575</v>
      </c>
      <c r="L28" s="9">
        <v>835</v>
      </c>
      <c r="M28" s="9">
        <v>516</v>
      </c>
      <c r="N28" s="40">
        <f>SUM(B28:M28)</f>
        <v>8039.6</v>
      </c>
      <c r="O28" s="24">
        <f>N28/N1*100</f>
        <v>0.58014099917257966</v>
      </c>
    </row>
    <row r="29" spans="1:16" x14ac:dyDescent="0.25">
      <c r="B29" s="38">
        <f t="shared" ref="B29:N29" si="5">SUM(B27:B28)</f>
        <v>5733</v>
      </c>
      <c r="C29" s="38">
        <f t="shared" si="5"/>
        <v>615</v>
      </c>
      <c r="D29" s="38">
        <f t="shared" si="5"/>
        <v>3370.73</v>
      </c>
      <c r="E29" s="38">
        <f t="shared" si="5"/>
        <v>310</v>
      </c>
      <c r="F29" s="38">
        <f t="shared" si="5"/>
        <v>1460</v>
      </c>
      <c r="G29" s="38">
        <f t="shared" si="5"/>
        <v>1418</v>
      </c>
      <c r="H29" s="38">
        <f t="shared" si="5"/>
        <v>1055.4000000000001</v>
      </c>
      <c r="I29" s="38">
        <f t="shared" si="5"/>
        <v>750</v>
      </c>
      <c r="J29" s="38">
        <f t="shared" si="5"/>
        <v>2534.1</v>
      </c>
      <c r="K29" s="38">
        <f t="shared" si="5"/>
        <v>1135</v>
      </c>
      <c r="L29" s="43">
        <f t="shared" si="5"/>
        <v>1335</v>
      </c>
      <c r="M29" s="43">
        <f t="shared" si="5"/>
        <v>746</v>
      </c>
      <c r="N29" s="38">
        <f t="shared" si="5"/>
        <v>20462.23</v>
      </c>
    </row>
    <row r="30" spans="1:16" x14ac:dyDescent="0.25">
      <c r="A30" s="37" t="s">
        <v>99</v>
      </c>
      <c r="N30" s="38"/>
    </row>
    <row r="31" spans="1:16" s="53" customFormat="1" ht="15.75" x14ac:dyDescent="0.25">
      <c r="A31" s="35" t="s">
        <v>100</v>
      </c>
      <c r="B31" s="9">
        <f>'[1]TOTALI 2023'!$B$14</f>
        <v>1389</v>
      </c>
      <c r="C31" s="9">
        <f>'[1]TOTALI 2023'!$C$14</f>
        <v>1217</v>
      </c>
      <c r="D31" s="9">
        <f>'[1]TOTALI 2023'!$D$14</f>
        <v>2476</v>
      </c>
      <c r="E31" s="9">
        <f>'[1]TOTALI 2023'!$E$14</f>
        <v>1139</v>
      </c>
      <c r="F31" s="9">
        <f>'[1]TOTALI 2023'!$F$14</f>
        <v>1715</v>
      </c>
      <c r="G31" s="9">
        <f>'[1]TOTALI 2023'!$G$14</f>
        <v>1200</v>
      </c>
      <c r="H31" s="9">
        <f>'[1]TOTALI 2023'!$H$14</f>
        <v>1906</v>
      </c>
      <c r="I31" s="9">
        <f>'[1]GUSHT 2023'!$L$14</f>
        <v>2203</v>
      </c>
      <c r="J31" s="9">
        <f>'[1]SHTATOR 2023'!$L$14</f>
        <v>1586</v>
      </c>
      <c r="K31" s="9">
        <f>'[1]TOTALI 2023'!$K$14</f>
        <v>1845</v>
      </c>
      <c r="L31" s="50">
        <v>2768</v>
      </c>
      <c r="M31" s="50">
        <v>1278</v>
      </c>
      <c r="N31" s="51">
        <f>SUM(B31:M31)</f>
        <v>20722</v>
      </c>
      <c r="O31" s="52">
        <f>N31/N1*100</f>
        <v>1.4953084462976012</v>
      </c>
    </row>
    <row r="32" spans="1:16" s="53" customFormat="1" ht="15.75" x14ac:dyDescent="0.25">
      <c r="A32" s="35" t="s">
        <v>52</v>
      </c>
      <c r="B32" s="9">
        <f>'[1]TOTALI 2023'!$B$29</f>
        <v>3010</v>
      </c>
      <c r="C32" s="9">
        <f>'[1]TOTALI 2023'!$C$29</f>
        <v>3786</v>
      </c>
      <c r="D32" s="9">
        <f>'[1]TOTALI 2023'!$D$29</f>
        <v>7092</v>
      </c>
      <c r="E32" s="9">
        <f>'[1]TOTALI 2023'!$E$29</f>
        <v>4575</v>
      </c>
      <c r="F32" s="9">
        <f>'[1]TOTALI 2023'!$F$29</f>
        <v>5368</v>
      </c>
      <c r="G32" s="9">
        <f>'[1]TOTALI 2023'!$G$29</f>
        <v>3904</v>
      </c>
      <c r="H32" s="9">
        <f>'[1]TOTALI 2023'!$H$29</f>
        <v>2368</v>
      </c>
      <c r="I32" s="9">
        <f>'[1]GUSHT 2023'!$L$28</f>
        <v>5830</v>
      </c>
      <c r="J32" s="9">
        <f>'[1]SHTATOR 2023'!$L$28</f>
        <v>5990</v>
      </c>
      <c r="K32" s="9">
        <f>'[1]TOTALI 2023'!$K$29</f>
        <v>6110</v>
      </c>
      <c r="L32" s="9">
        <v>5110</v>
      </c>
      <c r="M32" s="9">
        <v>6120</v>
      </c>
      <c r="N32" s="51">
        <f>SUM(B32:M32)</f>
        <v>59263</v>
      </c>
      <c r="O32" s="52">
        <f>N32/N1*100</f>
        <v>4.2764436083840724</v>
      </c>
      <c r="P32" s="54"/>
    </row>
    <row r="33" spans="1:16" s="53" customFormat="1" ht="15.75" x14ac:dyDescent="0.25">
      <c r="A33" s="35" t="s">
        <v>72</v>
      </c>
      <c r="B33" s="9">
        <f>'[1]TOTALI 2023'!$B$28</f>
        <v>9</v>
      </c>
      <c r="C33" s="9">
        <f>'[1]TOTALI 2023'!$C$28</f>
        <v>18</v>
      </c>
      <c r="D33" s="9">
        <f>'[1]TOTALI 2023'!$D$28</f>
        <v>12</v>
      </c>
      <c r="E33" s="9">
        <f>'[1]TOTALI 2023'!$E$28</f>
        <v>39</v>
      </c>
      <c r="F33" s="9">
        <f>'[1]TOTALI 2023'!$F$28</f>
        <v>16</v>
      </c>
      <c r="G33" s="9">
        <f>'[1]TOTALI 2023'!$G$28</f>
        <v>8</v>
      </c>
      <c r="H33" s="9">
        <f>'[1]TOTALI 2023'!$H$28</f>
        <v>11</v>
      </c>
      <c r="I33" s="9">
        <v>6</v>
      </c>
      <c r="J33" s="9">
        <f>'[1]SHTATOR 2023'!$L$27</f>
        <v>0</v>
      </c>
      <c r="K33" s="9">
        <f>'[1]TOTALI 2023'!$K$28</f>
        <v>4</v>
      </c>
      <c r="L33" s="9"/>
      <c r="M33" s="9">
        <v>8</v>
      </c>
      <c r="N33" s="51">
        <f>SUM(B33:M33)</f>
        <v>131</v>
      </c>
      <c r="O33" s="52">
        <f>N33/N1*100</f>
        <v>9.4530164301218876E-3</v>
      </c>
    </row>
    <row r="34" spans="1:16" x14ac:dyDescent="0.25">
      <c r="B34" s="38">
        <f t="shared" ref="B34:N34" si="6">SUM(B31:B33)</f>
        <v>4408</v>
      </c>
      <c r="C34" s="38">
        <f t="shared" si="6"/>
        <v>5021</v>
      </c>
      <c r="D34" s="38">
        <f t="shared" si="6"/>
        <v>9580</v>
      </c>
      <c r="E34" s="38">
        <f t="shared" si="6"/>
        <v>5753</v>
      </c>
      <c r="F34" s="38">
        <f t="shared" si="6"/>
        <v>7099</v>
      </c>
      <c r="G34" s="38">
        <f t="shared" si="6"/>
        <v>5112</v>
      </c>
      <c r="H34" s="38">
        <f t="shared" si="6"/>
        <v>4285</v>
      </c>
      <c r="I34" s="38">
        <f t="shared" si="6"/>
        <v>8039</v>
      </c>
      <c r="J34" s="38">
        <f t="shared" si="6"/>
        <v>7576</v>
      </c>
      <c r="K34" s="38">
        <f t="shared" si="6"/>
        <v>7959</v>
      </c>
      <c r="L34" s="43">
        <f t="shared" si="6"/>
        <v>7878</v>
      </c>
      <c r="M34" s="43">
        <f t="shared" si="6"/>
        <v>7406</v>
      </c>
      <c r="N34" s="38">
        <f t="shared" si="6"/>
        <v>80116</v>
      </c>
    </row>
    <row r="35" spans="1:16" ht="15.75" x14ac:dyDescent="0.25">
      <c r="A35" s="41" t="s">
        <v>101</v>
      </c>
    </row>
    <row r="36" spans="1:16" ht="15.75" x14ac:dyDescent="0.25">
      <c r="A36" s="35" t="s">
        <v>102</v>
      </c>
      <c r="B36" s="3">
        <f>'[1]TOTALI 2023'!$B$26</f>
        <v>2553</v>
      </c>
      <c r="C36" s="3">
        <f>'[1]TOTALI 2023'!$C$26</f>
        <v>2603</v>
      </c>
      <c r="D36" s="9">
        <f>'[1]TOTALI 2023'!$D$26</f>
        <v>2604</v>
      </c>
      <c r="E36" s="3">
        <f>'[1]TOTALI 2023'!$E$26</f>
        <v>2873</v>
      </c>
      <c r="F36" s="3">
        <f>'[1]TOTALI 2023'!$F$26</f>
        <v>2703</v>
      </c>
      <c r="G36" s="3">
        <f>'[1]TOTALI 2023'!$G$26</f>
        <v>2502</v>
      </c>
      <c r="H36" s="3">
        <f>'[1]TOTALI 2023'!$H$26</f>
        <v>1557</v>
      </c>
      <c r="I36" s="9">
        <f>'[1]GUSHT 2023'!$L$25</f>
        <v>0</v>
      </c>
      <c r="J36" s="9">
        <f>'[1]SHTATOR 2023'!$L$25</f>
        <v>2514</v>
      </c>
      <c r="K36" s="3">
        <f>'[1]TOTALI 2023'!$K$26</f>
        <v>2475</v>
      </c>
      <c r="L36" s="3">
        <v>2445</v>
      </c>
      <c r="M36" s="3">
        <v>2505</v>
      </c>
      <c r="N36" s="40">
        <f>SUM(B36:M36)</f>
        <v>27334</v>
      </c>
      <c r="O36" s="24">
        <f>N36/N1*100</f>
        <v>1.9724332145110817</v>
      </c>
    </row>
    <row r="37" spans="1:16" ht="15.75" x14ac:dyDescent="0.25">
      <c r="A37" s="35" t="s">
        <v>103</v>
      </c>
      <c r="B37" s="3">
        <f>'[1]TOTALI 2023'!$B$27</f>
        <v>50</v>
      </c>
      <c r="C37" s="3">
        <f>'[1]TOTALI 2023'!$C$27</f>
        <v>2410</v>
      </c>
      <c r="D37" s="9">
        <f>'[1]TOTALI 2023'!$D$27</f>
        <v>15820</v>
      </c>
      <c r="E37" s="3">
        <f>'[1]TOTALI 2023'!$E$27</f>
        <v>1460</v>
      </c>
      <c r="F37" s="3">
        <f>'[1]TOTALI 2023'!$F$27</f>
        <v>1000</v>
      </c>
      <c r="G37" s="3">
        <f>'[1]TOTALI 2023'!$G$27</f>
        <v>550</v>
      </c>
      <c r="H37" s="3">
        <f>'[1]TOTALI 2023'!$H$27</f>
        <v>970</v>
      </c>
      <c r="I37" s="9">
        <f>'[1]GUSHT 2023'!$L$26</f>
        <v>420</v>
      </c>
      <c r="J37" s="9">
        <f>'[1]SHTATOR 2023'!$L$26</f>
        <v>14980</v>
      </c>
      <c r="K37" s="3">
        <f>'[1]TOTALI 2023'!$K$27</f>
        <v>1700</v>
      </c>
      <c r="L37" s="3">
        <v>50</v>
      </c>
      <c r="M37" s="3"/>
      <c r="N37" s="40">
        <f>SUM(B37:M37)</f>
        <v>39410</v>
      </c>
      <c r="O37" s="24">
        <f>N37/N1*100</f>
        <v>2.8438425764206383</v>
      </c>
    </row>
    <row r="38" spans="1:16" x14ac:dyDescent="0.25">
      <c r="B38" s="38">
        <f t="shared" ref="B38:N38" si="7">SUM(B36:B37)</f>
        <v>2603</v>
      </c>
      <c r="C38" s="38">
        <f t="shared" si="7"/>
        <v>5013</v>
      </c>
      <c r="D38" s="38">
        <f>SUM(D36:D37)</f>
        <v>18424</v>
      </c>
      <c r="E38" s="38">
        <f t="shared" si="7"/>
        <v>4333</v>
      </c>
      <c r="F38" s="38">
        <f t="shared" si="7"/>
        <v>3703</v>
      </c>
      <c r="G38" s="38">
        <f t="shared" si="7"/>
        <v>3052</v>
      </c>
      <c r="H38" s="38">
        <f t="shared" si="7"/>
        <v>2527</v>
      </c>
      <c r="I38" s="38">
        <f t="shared" si="7"/>
        <v>420</v>
      </c>
      <c r="J38" s="38">
        <f t="shared" si="7"/>
        <v>17494</v>
      </c>
      <c r="K38" s="38">
        <f t="shared" si="7"/>
        <v>4175</v>
      </c>
      <c r="L38" s="43">
        <f t="shared" si="7"/>
        <v>2495</v>
      </c>
      <c r="M38" s="43">
        <f t="shared" si="7"/>
        <v>2505</v>
      </c>
      <c r="N38" s="38">
        <f t="shared" si="7"/>
        <v>66744</v>
      </c>
    </row>
    <row r="39" spans="1:16" x14ac:dyDescent="0.25">
      <c r="A39" s="37" t="s">
        <v>77</v>
      </c>
    </row>
    <row r="40" spans="1:16" ht="15.75" x14ac:dyDescent="0.25">
      <c r="A40" s="39" t="s">
        <v>104</v>
      </c>
      <c r="B40" s="9">
        <f>'[1]TOTALI 2023'!$B$25</f>
        <v>3536.5</v>
      </c>
      <c r="C40" s="3">
        <f>'[1]TOTALI 2023'!$C$25</f>
        <v>3101.5</v>
      </c>
      <c r="D40" s="9">
        <f>'[1]TOTALI 2023'!$D$25</f>
        <v>3141.5</v>
      </c>
      <c r="E40" s="3">
        <f>'[1]TOTALI 2023'!$E$25</f>
        <v>2053</v>
      </c>
      <c r="F40" s="3">
        <f>'[1]TOTALI 2023'!$F$25</f>
        <v>2129.5</v>
      </c>
      <c r="G40" s="3">
        <f>'[1]TOTALI 2023'!$G$25</f>
        <v>2784</v>
      </c>
      <c r="H40" s="3">
        <f>'[1]TOTALI 2023'!$H$25</f>
        <v>2245.5</v>
      </c>
      <c r="I40" s="9">
        <f>'[1]GUSHT 2023'!$L$24</f>
        <v>4097</v>
      </c>
      <c r="J40" s="9">
        <f>'[1]SHTATOR 2023'!$L$24</f>
        <v>2696</v>
      </c>
      <c r="K40" s="3">
        <f>'[1]TOTALI 2023'!$K$25</f>
        <v>2715.5</v>
      </c>
      <c r="L40" s="3">
        <v>2992</v>
      </c>
      <c r="M40" s="3">
        <v>3371.1</v>
      </c>
      <c r="N40" s="40">
        <f>SUM(B40:M40)</f>
        <v>34863.1</v>
      </c>
      <c r="O40" s="24">
        <f>N40/N1*100</f>
        <v>2.5157363137784916</v>
      </c>
    </row>
    <row r="41" spans="1:16" ht="15.75" x14ac:dyDescent="0.25">
      <c r="A41" s="39" t="s">
        <v>75</v>
      </c>
      <c r="B41" s="9">
        <v>0</v>
      </c>
      <c r="C41" s="9">
        <v>0</v>
      </c>
      <c r="D41" s="9">
        <v>0</v>
      </c>
      <c r="E41" s="9">
        <v>0</v>
      </c>
      <c r="F41" s="9">
        <f>'[1]TOTALI 2023'!$F$12</f>
        <v>72</v>
      </c>
      <c r="G41" s="9">
        <f>'[1]TOTALI 2023'!$G$12</f>
        <v>108</v>
      </c>
      <c r="H41" s="9">
        <f>'[1]TOTALI 2023'!$H$12</f>
        <v>90</v>
      </c>
      <c r="I41" s="9">
        <f>'[1]GUSHT 2023'!$L$11</f>
        <v>176</v>
      </c>
      <c r="J41" s="9">
        <f>'[1]SHTATOR 2023'!$L$11</f>
        <v>144</v>
      </c>
      <c r="K41" s="9">
        <f>'[1]TOTALI 2023'!$K$12</f>
        <v>140</v>
      </c>
      <c r="L41" s="9">
        <v>90</v>
      </c>
      <c r="M41" s="9">
        <v>72</v>
      </c>
      <c r="N41" s="40">
        <f>SUM(B41:M41)</f>
        <v>892</v>
      </c>
      <c r="O41" s="24">
        <f>N41/N1*100</f>
        <v>6.4367104241745979E-2</v>
      </c>
    </row>
    <row r="42" spans="1:16" x14ac:dyDescent="0.25">
      <c r="B42" s="38">
        <f t="shared" ref="B42:N42" si="8">SUM(B40:B41)</f>
        <v>3536.5</v>
      </c>
      <c r="C42" s="38">
        <f t="shared" si="8"/>
        <v>3101.5</v>
      </c>
      <c r="D42" s="38">
        <f t="shared" si="8"/>
        <v>3141.5</v>
      </c>
      <c r="E42" s="38">
        <f t="shared" si="8"/>
        <v>2053</v>
      </c>
      <c r="F42" s="38">
        <f t="shared" si="8"/>
        <v>2201.5</v>
      </c>
      <c r="G42" s="38">
        <f t="shared" si="8"/>
        <v>2892</v>
      </c>
      <c r="H42" s="38">
        <f t="shared" si="8"/>
        <v>2335.5</v>
      </c>
      <c r="I42" s="38">
        <f t="shared" si="8"/>
        <v>4273</v>
      </c>
      <c r="J42" s="38">
        <f t="shared" si="8"/>
        <v>2840</v>
      </c>
      <c r="K42" s="38">
        <f t="shared" si="8"/>
        <v>2855.5</v>
      </c>
      <c r="L42" s="43">
        <f t="shared" si="8"/>
        <v>3082</v>
      </c>
      <c r="M42" s="43">
        <f t="shared" si="8"/>
        <v>3443.1</v>
      </c>
      <c r="N42" s="38">
        <f t="shared" si="8"/>
        <v>35755.1</v>
      </c>
    </row>
    <row r="43" spans="1:16" x14ac:dyDescent="0.25">
      <c r="A43" s="25"/>
      <c r="B43" s="25"/>
      <c r="C43" s="25"/>
      <c r="N43" s="25"/>
    </row>
    <row r="44" spans="1:16" x14ac:dyDescent="0.25">
      <c r="A44" s="25"/>
      <c r="B44" s="25">
        <f t="shared" ref="B44:K44" si="9">B11+B21+B25+B29+B34+B38+B42</f>
        <v>71739.89</v>
      </c>
      <c r="C44" s="25">
        <f t="shared" si="9"/>
        <v>130696.43</v>
      </c>
      <c r="D44" s="25">
        <f t="shared" si="9"/>
        <v>139782.57</v>
      </c>
      <c r="E44" s="25">
        <f t="shared" si="9"/>
        <v>110569.74</v>
      </c>
      <c r="F44" s="25">
        <f t="shared" si="9"/>
        <v>188917.83000000002</v>
      </c>
      <c r="G44" s="25">
        <f t="shared" si="9"/>
        <v>77478.87999999999</v>
      </c>
      <c r="H44" s="25">
        <f t="shared" si="9"/>
        <v>152871.51999999999</v>
      </c>
      <c r="I44" s="25">
        <f t="shared" si="9"/>
        <v>146222.11000000002</v>
      </c>
      <c r="J44" s="25">
        <f t="shared" si="9"/>
        <v>112996.18000000002</v>
      </c>
      <c r="K44" s="25">
        <f t="shared" si="9"/>
        <v>87152.83</v>
      </c>
      <c r="L44" s="24">
        <f>L11+L21+L25+L34+L42</f>
        <v>70180.69</v>
      </c>
      <c r="M44" s="24">
        <f>M11+M21+M25+M29+M34+M42</f>
        <v>90857.37</v>
      </c>
      <c r="N44" s="25">
        <f>N11+N21+N25+N29+N34+N38+N42</f>
        <v>1385801.04</v>
      </c>
      <c r="P44" s="25"/>
    </row>
    <row r="45" spans="1:16" x14ac:dyDescent="0.25">
      <c r="A45" s="25"/>
    </row>
    <row r="46" spans="1:16" x14ac:dyDescent="0.25">
      <c r="A46" s="25"/>
      <c r="B46" s="25"/>
    </row>
  </sheetData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THV PER 2023</vt:lpstr>
      <vt:lpstr>REALIZIMI PER DREJTORI 2023</vt:lpstr>
      <vt:lpstr>'THV PER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Luljeta.Metaj</dc:creator>
  <cp:lastModifiedBy>Luljeta Metaj</cp:lastModifiedBy>
  <cp:lastPrinted>2024-01-25T09:46:05Z</cp:lastPrinted>
  <dcterms:created xsi:type="dcterms:W3CDTF">2017-01-13T09:17:42Z</dcterms:created>
  <dcterms:modified xsi:type="dcterms:W3CDTF">2024-04-11T11:07:48Z</dcterms:modified>
</cp:coreProperties>
</file>