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6735"/>
  </bookViews>
  <sheets>
    <sheet name="Tabela1.Buxheti Janar-Mars 2024" sheetId="4" r:id="rId1"/>
    <sheet name="Tab.2.Te hyrat vetanake " sheetId="6" r:id="rId2"/>
    <sheet name="Tab.3. THV sipas muajve" sheetId="7" r:id="rId3"/>
    <sheet name="Tab.4. Shpenzimet buxhetore" sheetId="8" r:id="rId4"/>
    <sheet name="Tab.4.1 Shpen.Janar-Mars " sheetId="9" r:id="rId5"/>
    <sheet name="5.Shp.sipas kodeve ekonomike" sheetId="5" r:id="rId6"/>
  </sheets>
  <externalReferences>
    <externalReference r:id="rId7"/>
    <externalReference r:id="rId8"/>
  </externalReferences>
  <definedNames>
    <definedName name="_xlnm.Print_Area" localSheetId="5">'5.Shp.sipas kodeve ekonomike'!$A$1:$F$165</definedName>
    <definedName name="_xlnm.Print_Area" localSheetId="3">'Tab.4. Shpenzimet buxhetore'!$A$1:$H$27</definedName>
    <definedName name="_xlnm.Print_Area" localSheetId="4">'Tab.4.1 Shpen.Janar-Mars '!$A$1:$G$29</definedName>
    <definedName name="_xlnm.Print_Area" localSheetId="0">'Tabela1.Buxheti Janar-Mars 2024'!$A$1:$E$28</definedName>
  </definedNames>
  <calcPr calcId="125725"/>
  <fileRecoveryPr repairLoad="1"/>
</workbook>
</file>

<file path=xl/calcChain.xml><?xml version="1.0" encoding="utf-8"?>
<calcChain xmlns="http://schemas.openxmlformats.org/spreadsheetml/2006/main">
  <c r="G32" i="7"/>
  <c r="F32"/>
  <c r="E32"/>
  <c r="D32"/>
  <c r="F31"/>
  <c r="E31"/>
  <c r="D31"/>
  <c r="G31" s="1"/>
  <c r="F28"/>
  <c r="F27"/>
  <c r="E27"/>
  <c r="D27"/>
  <c r="F26"/>
  <c r="E26"/>
  <c r="D26"/>
  <c r="F25"/>
  <c r="E25"/>
  <c r="D25"/>
  <c r="F24"/>
  <c r="E24"/>
  <c r="D24"/>
  <c r="F23"/>
  <c r="E23"/>
  <c r="D23"/>
  <c r="F22"/>
  <c r="F21"/>
  <c r="E21"/>
  <c r="D21"/>
  <c r="F20"/>
  <c r="F19"/>
  <c r="F18"/>
  <c r="E18"/>
  <c r="D18"/>
  <c r="F17"/>
  <c r="E17"/>
  <c r="D17"/>
  <c r="F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F6"/>
  <c r="E6"/>
  <c r="D6"/>
  <c r="F5"/>
  <c r="E5"/>
  <c r="D5"/>
  <c r="F4"/>
  <c r="E4"/>
  <c r="D4"/>
  <c r="F3"/>
  <c r="E3"/>
  <c r="D3"/>
  <c r="F36" i="5" l="1"/>
  <c r="D36"/>
  <c r="F24"/>
  <c r="F22"/>
  <c r="F20"/>
  <c r="F12"/>
  <c r="E36" l="1"/>
  <c r="H6" i="8"/>
  <c r="H4"/>
  <c r="B13" i="9"/>
  <c r="B11"/>
  <c r="F30" i="5" l="1"/>
  <c r="F16"/>
  <c r="F14"/>
  <c r="F8"/>
  <c r="F10"/>
  <c r="F161"/>
  <c r="F151"/>
  <c r="F139"/>
  <c r="F116"/>
  <c r="F102"/>
  <c r="F96"/>
  <c r="F70"/>
  <c r="F64"/>
  <c r="F56"/>
  <c r="F48"/>
  <c r="G5" i="9" l="1"/>
  <c r="B17" i="8"/>
  <c r="H8"/>
  <c r="E7"/>
  <c r="E9"/>
  <c r="E6"/>
  <c r="E4"/>
  <c r="D5" i="9" l="1"/>
  <c r="F14"/>
  <c r="B14"/>
  <c r="G13"/>
  <c r="D13"/>
  <c r="G11"/>
  <c r="D11"/>
  <c r="G9"/>
  <c r="D9"/>
  <c r="G7"/>
  <c r="D7"/>
  <c r="E8" i="8"/>
  <c r="B10"/>
  <c r="C8" s="1"/>
  <c r="C6"/>
  <c r="G10"/>
  <c r="D10"/>
  <c r="H3"/>
  <c r="E3"/>
  <c r="G28" i="7"/>
  <c r="E39"/>
  <c r="D39"/>
  <c r="C39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31" i="6"/>
  <c r="G19" s="1"/>
  <c r="D31"/>
  <c r="E15" s="1"/>
  <c r="I30"/>
  <c r="H30"/>
  <c r="I29"/>
  <c r="H29"/>
  <c r="I28"/>
  <c r="H28"/>
  <c r="E28"/>
  <c r="I27"/>
  <c r="H27"/>
  <c r="E27"/>
  <c r="I26"/>
  <c r="H26"/>
  <c r="I25"/>
  <c r="H25"/>
  <c r="E25"/>
  <c r="I24"/>
  <c r="H24"/>
  <c r="E24"/>
  <c r="I23"/>
  <c r="H23"/>
  <c r="E23"/>
  <c r="I22"/>
  <c r="H22"/>
  <c r="E22"/>
  <c r="I21"/>
  <c r="H21"/>
  <c r="E21"/>
  <c r="I20"/>
  <c r="H20"/>
  <c r="E20"/>
  <c r="I19"/>
  <c r="H19"/>
  <c r="I18"/>
  <c r="H18"/>
  <c r="I17"/>
  <c r="H17"/>
  <c r="E17"/>
  <c r="I16"/>
  <c r="H16"/>
  <c r="E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E9" i="4"/>
  <c r="D11"/>
  <c r="E7"/>
  <c r="E5"/>
  <c r="E163" i="5"/>
  <c r="D163"/>
  <c r="F159"/>
  <c r="F157"/>
  <c r="F155"/>
  <c r="F153"/>
  <c r="F149"/>
  <c r="F147"/>
  <c r="F145"/>
  <c r="F143"/>
  <c r="E141"/>
  <c r="D141"/>
  <c r="F137"/>
  <c r="F141" s="1"/>
  <c r="E135"/>
  <c r="D135"/>
  <c r="F133"/>
  <c r="F131"/>
  <c r="F129"/>
  <c r="F127"/>
  <c r="E125"/>
  <c r="D125"/>
  <c r="F122"/>
  <c r="F120"/>
  <c r="F118"/>
  <c r="F114"/>
  <c r="F112"/>
  <c r="F110"/>
  <c r="F108"/>
  <c r="F106"/>
  <c r="F104"/>
  <c r="F100"/>
  <c r="F98"/>
  <c r="F94"/>
  <c r="F92"/>
  <c r="F90"/>
  <c r="F88"/>
  <c r="F86"/>
  <c r="F84"/>
  <c r="F82"/>
  <c r="F80"/>
  <c r="F78"/>
  <c r="F76"/>
  <c r="F74"/>
  <c r="F72"/>
  <c r="F68"/>
  <c r="F66"/>
  <c r="F62"/>
  <c r="F60"/>
  <c r="F58"/>
  <c r="F54"/>
  <c r="F52"/>
  <c r="F50"/>
  <c r="F46"/>
  <c r="F44"/>
  <c r="F42"/>
  <c r="F40"/>
  <c r="F38"/>
  <c r="F34"/>
  <c r="F32"/>
  <c r="F28"/>
  <c r="F26"/>
  <c r="F18"/>
  <c r="F6"/>
  <c r="F4"/>
  <c r="F8" i="8" l="1"/>
  <c r="F4"/>
  <c r="F6"/>
  <c r="F10"/>
  <c r="B16"/>
  <c r="G6" i="6"/>
  <c r="G14"/>
  <c r="G5"/>
  <c r="G12"/>
  <c r="G13"/>
  <c r="G15"/>
  <c r="G25"/>
  <c r="G21"/>
  <c r="G4"/>
  <c r="G7"/>
  <c r="G23"/>
  <c r="E30"/>
  <c r="E26"/>
  <c r="E29"/>
  <c r="G9"/>
  <c r="G20"/>
  <c r="G22"/>
  <c r="G24"/>
  <c r="G26"/>
  <c r="G28"/>
  <c r="G30"/>
  <c r="F163" i="5"/>
  <c r="G10" i="6"/>
  <c r="G27"/>
  <c r="G29"/>
  <c r="G8"/>
  <c r="D36"/>
  <c r="G11"/>
  <c r="F125" i="5"/>
  <c r="E165"/>
  <c r="D165"/>
  <c r="F135"/>
  <c r="C14" i="9"/>
  <c r="E4" s="1"/>
  <c r="B19"/>
  <c r="C3" i="8"/>
  <c r="C7"/>
  <c r="C5"/>
  <c r="C9"/>
  <c r="C4"/>
  <c r="F3"/>
  <c r="H10"/>
  <c r="E18" i="6"/>
  <c r="D35"/>
  <c r="E4"/>
  <c r="E5"/>
  <c r="E6"/>
  <c r="E7"/>
  <c r="E8"/>
  <c r="E9"/>
  <c r="E10"/>
  <c r="E11"/>
  <c r="E12"/>
  <c r="E13"/>
  <c r="E14"/>
  <c r="E19"/>
  <c r="H31"/>
  <c r="G16"/>
  <c r="G17"/>
  <c r="G18"/>
  <c r="I31"/>
  <c r="E4" i="4"/>
  <c r="F165" i="5" l="1"/>
  <c r="C10" i="8"/>
  <c r="D14" i="9"/>
  <c r="G14"/>
  <c r="E12"/>
  <c r="E10"/>
  <c r="E8"/>
  <c r="E6"/>
  <c r="B11" i="4" l="1"/>
  <c r="C7" l="1"/>
  <c r="C8"/>
  <c r="C6"/>
  <c r="C9"/>
  <c r="C10"/>
  <c r="C4"/>
  <c r="E11"/>
  <c r="C5"/>
  <c r="C11" l="1"/>
</calcChain>
</file>

<file path=xl/sharedStrings.xml><?xml version="1.0" encoding="utf-8"?>
<sst xmlns="http://schemas.openxmlformats.org/spreadsheetml/2006/main" count="243" uniqueCount="212">
  <si>
    <t>Granti qeveritar</t>
  </si>
  <si>
    <t>Të hyrat e bartura</t>
  </si>
  <si>
    <t>TOTALI</t>
  </si>
  <si>
    <t>Burimi i mjeteve</t>
  </si>
  <si>
    <t>Progresi ndaj buxhetit në %</t>
  </si>
  <si>
    <t>%</t>
  </si>
  <si>
    <t>Buxheti i shpenzuar Janar-Mars 2023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</si>
  <si>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</si>
  <si>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</si>
  <si>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</si>
  <si>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</si>
  <si>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</si>
  <si>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</si>
  <si>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</si>
  <si>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</si>
  <si>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KODI EKONOMIK</t>
  </si>
  <si>
    <t>LLOJET E TRANSAKSIONEVE</t>
  </si>
  <si>
    <t>Tremujori</t>
  </si>
  <si>
    <t xml:space="preserve"> Tremujori 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</si>
  <si>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</si>
  <si>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</si>
  <si>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</si>
  <si>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</si>
  <si>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</si>
  <si>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</si>
  <si>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</si>
  <si>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</si>
  <si>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</si>
  <si>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</si>
  <si>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</si>
  <si>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</si>
  <si>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</si>
  <si>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</si>
  <si>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</si>
  <si>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</si>
  <si>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</si>
  <si>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</si>
  <si>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Kodi ekonomik</t>
  </si>
  <si>
    <t xml:space="preserve"> Ndryshimi </t>
  </si>
  <si>
    <t>PAGAT NETO PERMES LISTAVE</t>
  </si>
  <si>
    <t>PUNT. ME KONT.(JO NË LISTË TË PAGAVE)</t>
  </si>
  <si>
    <t>TATIMI NE TARDHURA PERSONALE</t>
  </si>
  <si>
    <t>KONTRIBUTI PENSIONAL I PUNETORI</t>
  </si>
  <si>
    <t>KONTRIBUTI PENSIONAL I PUNEDHENSI</t>
  </si>
  <si>
    <t>PAGESA PËR VENDIME GJYQËSORE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</si>
  <si>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</si>
  <si>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</si>
  <si>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</si>
  <si>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</si>
  <si>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</si>
  <si>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</si>
  <si>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</si>
  <si>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</si>
  <si>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</si>
  <si>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</si>
  <si>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SHERBIMET E VARRIMIT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</si>
  <si>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</si>
  <si>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</si>
  <si>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</si>
  <si>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</si>
  <si>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</si>
  <si>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</si>
  <si>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</si>
  <si>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</si>
  <si>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</si>
  <si>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</si>
  <si>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</si>
  <si>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</si>
  <si>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</si>
  <si>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</si>
  <si>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</si>
  <si>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</si>
  <si>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</si>
  <si>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</si>
  <si>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</si>
  <si>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</si>
  <si>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</si>
  <si>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</si>
  <si>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</si>
  <si>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</si>
  <si>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</si>
  <si>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</si>
  <si>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</si>
  <si>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</si>
  <si>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</si>
  <si>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</si>
  <si>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</si>
  <si>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</si>
  <si>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NDËRTESAT ADMINISTRATËS AFARISTE</t>
  </si>
  <si>
    <t xml:space="preserve"> OBJEKTET ARSIMORE</t>
  </si>
  <si>
    <t xml:space="preserve"> OBJEKTET SPORTIVE</t>
  </si>
  <si>
    <t>NDERTIMI I RRUGEVE LOKALE</t>
  </si>
  <si>
    <t>KANALIZIMI</t>
  </si>
  <si>
    <t>PAJISJE TJERA</t>
  </si>
  <si>
    <t>INVESTIMET NE VIJIM</t>
  </si>
  <si>
    <t>TOTALI:     30</t>
  </si>
  <si>
    <t>PASURIT JO FINANCIARE</t>
  </si>
  <si>
    <t>TOTALI I PERGJITHSHEM:11,13,14,20,30</t>
  </si>
  <si>
    <t>Shpenzimet janar-mars 2023</t>
  </si>
  <si>
    <t>Buxheti sipas SIMFK për vitin 2023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</si>
  <si>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</si>
  <si>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</si>
  <si>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</si>
  <si>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</si>
  <si>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</si>
  <si>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</si>
  <si>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</si>
  <si>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</si>
  <si>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</si>
  <si>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</si>
  <si>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 LEGALIZIM</t>
  </si>
  <si>
    <t>TAKSË PËR USHTRIM TE VEPRIMTARISË</t>
  </si>
  <si>
    <t>TAKSË PËR FLETË POSEDUESE</t>
  </si>
  <si>
    <t>PARTICIPIM NGA GJEODEZIA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</si>
  <si>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</si>
  <si>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</si>
  <si>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</si>
  <si>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</si>
  <si>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</si>
  <si>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</si>
  <si>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</si>
  <si>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</si>
  <si>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</si>
  <si>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Takë per legalizim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</si>
  <si>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</si>
  <si>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</si>
  <si>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</si>
  <si>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</si>
  <si>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</si>
  <si>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</si>
  <si>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</si>
  <si>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</si>
  <si>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</si>
  <si>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</si>
  <si>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 - shendetsi</t>
  </si>
  <si>
    <t>Participim - qerdhja</t>
  </si>
  <si>
    <t>Participim - shp. F.A.</t>
  </si>
  <si>
    <t>Participim nga gjeod.</t>
  </si>
  <si>
    <t>Kadaster &amp; gjeodezi</t>
  </si>
  <si>
    <t>SHËRBIME TË NDRYSHME SHËNDETSORE</t>
  </si>
  <si>
    <t>FURNIZIME ME VESHMBATHJE</t>
  </si>
  <si>
    <t>AVANC PËR UDHËTIME ZYRTARE</t>
  </si>
  <si>
    <t>SIGURIMI I NDERTESAVE TJERA</t>
  </si>
  <si>
    <t>31_Granti I donatorëve të brendshëm</t>
  </si>
  <si>
    <t>32_Granti I donatorëve të jashtme</t>
  </si>
  <si>
    <t>46_ Save The Children</t>
  </si>
  <si>
    <t>61_ Granti I jashtëm (Performancës)</t>
  </si>
  <si>
    <t>Grafiku 1. Buxheti në SIMFK sipas burimit</t>
  </si>
  <si>
    <t>Grafiku 2. Të hyrat vetanake sipas viteve</t>
  </si>
  <si>
    <t>Grafiku 4. Shpenzimet buxhetore Janar-Mars 2023 krahasuar me periudhën enjëtë të vitit të kaluar</t>
  </si>
  <si>
    <t>Grafiku. 4.1. Shpenzimet buxhetore janar-mars 2023 sipas kategorive ekonomike</t>
  </si>
  <si>
    <t>2. Të hyrat buxhetore të komunës së Klinës për vitin 2024 duke përfshirë edhe të hyrat nga donatorët sipas burimit të financimit</t>
  </si>
  <si>
    <t>Buxheti sipas SIMFK për vitin 2024</t>
  </si>
  <si>
    <t>Tabela 1. Buxheti Janar-Mars 2024 sipas burimit të financimit</t>
  </si>
  <si>
    <t>Të hyrat vetanake 2024</t>
  </si>
  <si>
    <t>2. Të hyrat vetanake (sipas llojeve) të realizuara për periudhën janar-mars 2024 dhe krahasimi me periudhën e njëjtë të vitit paraprak</t>
  </si>
  <si>
    <t>2024/2023</t>
  </si>
  <si>
    <t>Tab.2. Të hyrat vetanake (sipas llojeve) të realizuara për periudhën janar-mars 2024 dhe krahasimi me periudhën e njëjtë të vitit paraprak</t>
  </si>
  <si>
    <t>Krahasimi në %</t>
  </si>
  <si>
    <t>Te hyrat në periudhën janar-mars 2023</t>
  </si>
  <si>
    <t>Te hyrat në periudhën janar-mars 2024</t>
  </si>
  <si>
    <t>3.1. Realizimi I të hyrave vetanake për periudhën janar-mars 2024 sipas muajve</t>
  </si>
  <si>
    <t>Të hyrat  janar 2024</t>
  </si>
  <si>
    <t>Të hyrat  shkurt 2024</t>
  </si>
  <si>
    <t>Të hyrat  mars 2024</t>
  </si>
  <si>
    <t>Totali I të hyrave janar-mars 2024</t>
  </si>
  <si>
    <t xml:space="preserve">Të hyrat  shkurt 2024 </t>
  </si>
  <si>
    <t>4. Shpenzimet buxhetor për periudhën janar-mars 2024 dhe krahasimi me vitin paraprak</t>
  </si>
  <si>
    <t>Buxheti i shpenzuar Janar-Mars 2024</t>
  </si>
  <si>
    <t>.</t>
  </si>
  <si>
    <t>Tab.4. Shpenzimet buxhetore Janar-Mars 2024 krahasuar me periudhën e njëjtë të vitit të kaluar</t>
  </si>
  <si>
    <t>Krahasimi 2024 me 2023 në %</t>
  </si>
  <si>
    <t>Shpenzimet janar-mars 2024</t>
  </si>
  <si>
    <t>% në total e shpenz. janar-mars 2024</t>
  </si>
  <si>
    <t xml:space="preserve"> Buxheti në  SIMFK 2024</t>
  </si>
  <si>
    <t>4.1. Shpenzimet e buxhetit në periudhën janar-mars 2024 sipas kategorive ekonomike</t>
  </si>
  <si>
    <t>Tab. 4.1. Shpenzimet buxhetore janar-mars 2024 sipas kategorive ekonomike</t>
  </si>
  <si>
    <t>Shpenzimet 2024 sipas kategorive ekonomike Janar-Mars 2024</t>
  </si>
  <si>
    <t>5. Shpenzimet buxhetore për periudhën janar-mars 2024, raportit të shpenzimeve analitike sipas kodeve buxhetore në SIMFK</t>
  </si>
  <si>
    <t xml:space="preserve"> Shpenzimet janar- mars /2023</t>
  </si>
  <si>
    <t xml:space="preserve"> Shpenzimet  Janar-Mars /2024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</si>
  <si>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</si>
  <si>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</si>
  <si>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</si>
  <si>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</si>
  <si>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</si>
  <si>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</si>
  <si>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QIRAJA PER TOKE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</si>
  <si>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</si>
  <si>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</si>
  <si>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</si>
  <si>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</si>
  <si>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</si>
  <si>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</si>
  <si>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</si>
  <si>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</si>
  <si>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</si>
  <si>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</si>
  <si>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</si>
  <si>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</si>
  <si>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Ndryshimi 2024/2023 në  %</t>
  </si>
  <si>
    <t>Krahasimi i shpenz. 2024 me 2023 në %</t>
  </si>
  <si>
    <t>% në total e shpenzimeve Janar-Mars 2024</t>
  </si>
  <si>
    <t>Tab.3. Të hyeat vetanake (sipas llojeve) të realizuara për periudhën janar-mars 2024 sipas muajve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</si>
  <si>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</si>
  <si>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</si>
  <si>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</si>
  <si>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</si>
  <si>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Çertifikatat mjeksore</t>
  </si>
  <si>
    <t>T.per usht.veprimtar.</t>
  </si>
  <si>
    <t>Donacion I jashtem</t>
  </si>
  <si>
    <t>Participim I qytetareve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</si>
</sst>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75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" fontId="9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/>
    <xf numFmtId="165" fontId="5" fillId="0" borderId="0" xfId="1" applyFont="1"/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0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2" fillId="0" borderId="0" xfId="0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0" fillId="0" borderId="1" xfId="0" applyNumberFormat="1" applyBorder="1"/>
    <xf numFmtId="4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165" fontId="15" fillId="0" borderId="0" xfId="0" applyNumberFormat="1" applyFont="1" applyBorder="1"/>
    <xf numFmtId="0" fontId="17" fillId="0" borderId="0" xfId="0" applyFont="1"/>
    <xf numFmtId="0" fontId="18" fillId="3" borderId="1" xfId="0" applyFont="1" applyFill="1" applyBorder="1" applyAlignment="1">
      <alignment horizontal="center"/>
    </xf>
    <xf numFmtId="4" fontId="20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165" fontId="17" fillId="0" borderId="1" xfId="1" applyFont="1" applyFill="1" applyBorder="1"/>
    <xf numFmtId="0" fontId="17" fillId="0" borderId="1" xfId="0" applyFont="1" applyBorder="1"/>
    <xf numFmtId="0" fontId="2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left" wrapText="1"/>
    </xf>
    <xf numFmtId="2" fontId="20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65" fontId="8" fillId="0" borderId="1" xfId="1" applyFont="1" applyFill="1" applyBorder="1" applyAlignment="1">
      <alignment horizontal="right" wrapText="1"/>
    </xf>
    <xf numFmtId="165" fontId="8" fillId="0" borderId="1" xfId="1" applyFont="1" applyFill="1" applyBorder="1" applyAlignment="1">
      <alignment horizontal="center" wrapText="1"/>
    </xf>
    <xf numFmtId="165" fontId="22" fillId="0" borderId="1" xfId="1" applyFont="1" applyFill="1" applyBorder="1" applyAlignment="1" applyProtection="1">
      <alignment horizontal="right" vertical="center" wrapText="1"/>
    </xf>
    <xf numFmtId="165" fontId="8" fillId="0" borderId="1" xfId="1" quotePrefix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165" fontId="14" fillId="0" borderId="1" xfId="1" applyFont="1" applyFill="1" applyBorder="1" applyAlignment="1">
      <alignment wrapText="1"/>
    </xf>
    <xf numFmtId="165" fontId="6" fillId="0" borderId="1" xfId="1" applyFont="1" applyFill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4" fontId="22" fillId="2" borderId="1" xfId="0" applyNumberFormat="1" applyFont="1" applyFill="1" applyBorder="1" applyAlignment="1" applyProtection="1">
      <alignment vertical="center" wrapText="1"/>
    </xf>
    <xf numFmtId="0" fontId="16" fillId="0" borderId="0" xfId="0" applyFont="1" applyBorder="1" applyAlignment="1"/>
    <xf numFmtId="3" fontId="13" fillId="0" borderId="1" xfId="0" applyNumberFormat="1" applyFont="1" applyBorder="1"/>
    <xf numFmtId="2" fontId="6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right" wrapText="1"/>
    </xf>
    <xf numFmtId="0" fontId="7" fillId="5" borderId="2" xfId="0" applyFont="1" applyFill="1" applyBorder="1" applyAlignment="1"/>
    <xf numFmtId="0" fontId="7" fillId="0" borderId="2" xfId="0" applyFont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/>
    <xf numFmtId="165" fontId="23" fillId="0" borderId="1" xfId="1" applyFont="1" applyBorder="1" applyAlignment="1"/>
    <xf numFmtId="165" fontId="23" fillId="0" borderId="1" xfId="1" applyFont="1" applyFill="1" applyBorder="1" applyAlignment="1"/>
    <xf numFmtId="0" fontId="7" fillId="6" borderId="2" xfId="0" applyFont="1" applyFill="1" applyBorder="1" applyAlignment="1"/>
    <xf numFmtId="165" fontId="23" fillId="6" borderId="1" xfId="1" applyFont="1" applyFill="1" applyBorder="1" applyAlignment="1"/>
    <xf numFmtId="0" fontId="7" fillId="6" borderId="3" xfId="0" applyFont="1" applyFill="1" applyBorder="1" applyAlignment="1"/>
    <xf numFmtId="165" fontId="7" fillId="6" borderId="1" xfId="1" applyFont="1" applyFill="1" applyBorder="1" applyAlignment="1">
      <alignment horizontal="right"/>
    </xf>
    <xf numFmtId="0" fontId="7" fillId="0" borderId="1" xfId="0" applyFont="1" applyBorder="1"/>
    <xf numFmtId="165" fontId="23" fillId="0" borderId="1" xfId="1" applyFont="1" applyBorder="1"/>
    <xf numFmtId="165" fontId="23" fillId="0" borderId="1" xfId="1" applyFont="1" applyBorder="1" applyAlignment="1">
      <alignment horizontal="right"/>
    </xf>
    <xf numFmtId="0" fontId="7" fillId="4" borderId="2" xfId="0" applyFont="1" applyFill="1" applyBorder="1" applyAlignment="1"/>
    <xf numFmtId="165" fontId="23" fillId="4" borderId="1" xfId="1" applyFont="1" applyFill="1" applyBorder="1" applyAlignment="1"/>
    <xf numFmtId="0" fontId="7" fillId="4" borderId="3" xfId="0" applyFont="1" applyFill="1" applyBorder="1" applyAlignment="1"/>
    <xf numFmtId="0" fontId="7" fillId="7" borderId="7" xfId="0" applyFont="1" applyFill="1" applyBorder="1" applyAlignment="1"/>
    <xf numFmtId="0" fontId="7" fillId="7" borderId="5" xfId="0" applyFont="1" applyFill="1" applyBorder="1" applyAlignment="1"/>
    <xf numFmtId="0" fontId="7" fillId="7" borderId="8" xfId="0" applyFont="1" applyFill="1" applyBorder="1" applyAlignment="1"/>
    <xf numFmtId="165" fontId="23" fillId="7" borderId="1" xfId="1" applyFont="1" applyFill="1" applyBorder="1" applyAlignment="1"/>
    <xf numFmtId="0" fontId="7" fillId="7" borderId="9" xfId="0" applyFont="1" applyFill="1" applyBorder="1" applyAlignment="1"/>
    <xf numFmtId="0" fontId="7" fillId="7" borderId="6" xfId="0" applyFont="1" applyFill="1" applyBorder="1" applyAlignment="1"/>
    <xf numFmtId="0" fontId="7" fillId="7" borderId="10" xfId="0" applyFont="1" applyFill="1" applyBorder="1" applyAlignment="1"/>
    <xf numFmtId="165" fontId="7" fillId="7" borderId="1" xfId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/>
    <xf numFmtId="0" fontId="7" fillId="4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9" xfId="0" applyFont="1" applyBorder="1" applyAlignment="1"/>
    <xf numFmtId="165" fontId="23" fillId="0" borderId="4" xfId="1" applyFont="1" applyBorder="1"/>
    <xf numFmtId="165" fontId="23" fillId="0" borderId="4" xfId="1" applyFont="1" applyBorder="1" applyAlignment="1"/>
    <xf numFmtId="0" fontId="7" fillId="0" borderId="2" xfId="0" applyFont="1" applyBorder="1"/>
    <xf numFmtId="0" fontId="7" fillId="0" borderId="8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6" borderId="11" xfId="0" applyFont="1" applyFill="1" applyBorder="1" applyAlignment="1"/>
    <xf numFmtId="0" fontId="18" fillId="3" borderId="1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164" fontId="17" fillId="0" borderId="1" xfId="0" applyNumberFormat="1" applyFont="1" applyBorder="1"/>
    <xf numFmtId="4" fontId="8" fillId="0" borderId="1" xfId="0" applyNumberFormat="1" applyFont="1" applyFill="1" applyBorder="1" applyAlignment="1">
      <alignment horizontal="right" wrapText="1"/>
    </xf>
    <xf numFmtId="2" fontId="13" fillId="0" borderId="1" xfId="0" applyNumberFormat="1" applyFont="1" applyBorder="1"/>
    <xf numFmtId="165" fontId="13" fillId="0" borderId="1" xfId="1" applyFont="1" applyBorder="1"/>
    <xf numFmtId="0" fontId="13" fillId="0" borderId="1" xfId="0" applyFont="1" applyBorder="1"/>
    <xf numFmtId="2" fontId="14" fillId="0" borderId="1" xfId="0" applyNumberFormat="1" applyFont="1" applyBorder="1" applyAlignment="1">
      <alignment wrapText="1"/>
    </xf>
    <xf numFmtId="164" fontId="14" fillId="0" borderId="1" xfId="0" applyNumberFormat="1" applyFont="1" applyBorder="1"/>
    <xf numFmtId="166" fontId="8" fillId="0" borderId="1" xfId="1" applyNumberFormat="1" applyFont="1" applyFill="1" applyBorder="1" applyAlignment="1">
      <alignment horizontal="center" wrapText="1"/>
    </xf>
    <xf numFmtId="165" fontId="6" fillId="0" borderId="1" xfId="1" applyFont="1" applyFill="1" applyBorder="1" applyAlignment="1">
      <alignment horizontal="right" wrapText="1"/>
    </xf>
    <xf numFmtId="165" fontId="7" fillId="5" borderId="11" xfId="1" applyFont="1" applyFill="1" applyBorder="1" applyAlignment="1">
      <alignment wrapText="1"/>
    </xf>
    <xf numFmtId="165" fontId="7" fillId="5" borderId="3" xfId="1" applyFont="1" applyFill="1" applyBorder="1" applyAlignment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>
      <alignment wrapText="1"/>
    </xf>
    <xf numFmtId="165" fontId="7" fillId="6" borderId="1" xfId="1" applyFont="1" applyFill="1" applyBorder="1" applyAlignment="1">
      <alignment wrapText="1"/>
    </xf>
    <xf numFmtId="165" fontId="7" fillId="0" borderId="1" xfId="1" applyFont="1" applyBorder="1" applyAlignment="1"/>
    <xf numFmtId="165" fontId="7" fillId="0" borderId="1" xfId="1" applyFont="1" applyBorder="1"/>
    <xf numFmtId="165" fontId="7" fillId="6" borderId="1" xfId="1" applyFont="1" applyFill="1" applyBorder="1"/>
    <xf numFmtId="165" fontId="7" fillId="6" borderId="1" xfId="1" applyFont="1" applyFill="1" applyBorder="1" applyAlignment="1"/>
    <xf numFmtId="165" fontId="7" fillId="7" borderId="1" xfId="1" applyFont="1" applyFill="1" applyBorder="1" applyAlignment="1"/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15" fillId="0" borderId="1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7" fillId="0" borderId="7" xfId="0" applyFont="1" applyBorder="1" applyAlignment="1"/>
    <xf numFmtId="0" fontId="0" fillId="0" borderId="3" xfId="0" applyBorder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24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165" fontId="13" fillId="0" borderId="1" xfId="1" applyFont="1" applyFill="1" applyBorder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layout>
        <c:manualLayout>
          <c:xMode val="edge"/>
          <c:yMode val="edge"/>
          <c:x val="0.13832133216127093"/>
          <c:y val="0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'Tabela1.Buxheti Janar-Mars 2024'!$B$3:$B$3</c:f>
              <c:strCache>
                <c:ptCount val="1"/>
                <c:pt idx="0">
                  <c:v>Buxheti sipas SIMFK për vitin 2024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'Tabela1.Buxheti Janar-Mars 2024'!$A$4:$A$10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Janar-Mars 2024'!$B$4:$B$10</c:f>
              <c:numCache>
                <c:formatCode>_-* #,##0.00_L_e_k_-;\-* #,##0.00_L_e_k_-;_-* "-"??_L_e_k_-;_-@_-</c:formatCode>
                <c:ptCount val="7"/>
                <c:pt idx="0">
                  <c:v>13212457</c:v>
                </c:pt>
                <c:pt idx="1">
                  <c:v>1436260</c:v>
                </c:pt>
                <c:pt idx="2">
                  <c:v>0</c:v>
                </c:pt>
                <c:pt idx="3">
                  <c:v>48757.99</c:v>
                </c:pt>
                <c:pt idx="4">
                  <c:v>18341.330000000002</c:v>
                </c:pt>
                <c:pt idx="5">
                  <c:v>0</c:v>
                </c:pt>
                <c:pt idx="6">
                  <c:v>2575.0100000000002</c:v>
                </c:pt>
              </c:numCache>
            </c:numRef>
          </c:val>
        </c:ser>
        <c:ser>
          <c:idx val="1"/>
          <c:order val="1"/>
          <c:tx>
            <c:strRef>
              <c:f>'Tabela1.Buxheti Janar-Mars 2024'!$C$3:$C$3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Janar-Mars 2024'!$A$4:$A$10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Janar-Mars 2024'!$C$4:$C$10</c:f>
              <c:numCache>
                <c:formatCode>_-* #,##0.00_L_e_k_-;\-* #,##0.00_L_e_k_-;_-* "-"??_L_e_k_-;_-@_-</c:formatCode>
                <c:ptCount val="7"/>
                <c:pt idx="0">
                  <c:v>89.768349704559725</c:v>
                </c:pt>
                <c:pt idx="1">
                  <c:v>9.7582675157747687</c:v>
                </c:pt>
                <c:pt idx="2">
                  <c:v>0</c:v>
                </c:pt>
                <c:pt idx="3">
                  <c:v>0.33127254811209045</c:v>
                </c:pt>
                <c:pt idx="4">
                  <c:v>0.12461504514162149</c:v>
                </c:pt>
                <c:pt idx="5">
                  <c:v>0</c:v>
                </c:pt>
                <c:pt idx="6">
                  <c:v>1.7495186411788387E-2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cked"/>
        <c:ser>
          <c:idx val="0"/>
          <c:order val="0"/>
          <c:cat>
            <c:strRef>
              <c:f>'Tab.2.Te hyrat vetanake '!$C$34:$C$36</c:f>
              <c:strCache>
                <c:ptCount val="3"/>
                <c:pt idx="1">
                  <c:v>Te hyrat në periudhën janar-mars 2023</c:v>
                </c:pt>
                <c:pt idx="2">
                  <c:v>Te hyrat në periudhën janar-mars 2024</c:v>
                </c:pt>
              </c:strCache>
            </c:strRef>
          </c:cat>
          <c:val>
            <c:numRef>
              <c:f>'Tab.2.Te hyrat vetanake '!$D$34:$D$36</c:f>
              <c:numCache>
                <c:formatCode>_-* #,##0.00_L_e_k_-;\-* #,##0.00_L_e_k_-;_-* "-"??_L_e_k_-;_-@_-</c:formatCode>
                <c:ptCount val="3"/>
                <c:pt idx="1">
                  <c:v>342218.89</c:v>
                </c:pt>
                <c:pt idx="2">
                  <c:v>331202.71999999997</c:v>
                </c:pt>
              </c:numCache>
            </c:numRef>
          </c:val>
        </c:ser>
        <c:ser>
          <c:idx val="1"/>
          <c:order val="1"/>
          <c:cat>
            <c:strRef>
              <c:f>'Tab.2.Te hyrat vetanake '!$C$34:$C$36</c:f>
              <c:strCache>
                <c:ptCount val="3"/>
                <c:pt idx="1">
                  <c:v>Te hyrat në periudhën janar-mars 2023</c:v>
                </c:pt>
                <c:pt idx="2">
                  <c:v>Te hyrat në periudhën janar-mars 2024</c:v>
                </c:pt>
              </c:strCache>
            </c:strRef>
          </c:cat>
          <c:val>
            <c:numRef>
              <c:f>'Tab.2.Te hyrat vetanake '!$E$34:$E$36</c:f>
              <c:numCache>
                <c:formatCode>_-* #,##0.00_L_e_k_-;\-* #,##0.00_L_e_k_-;_-* "-"??_L_e_k_-;_-@_-</c:formatCode>
                <c:ptCount val="3"/>
              </c:numCache>
            </c:numRef>
          </c:val>
        </c:ser>
        <c:dLbls/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axPos val="b"/>
        <c:numFmt formatCode="General" sourceLinked="0"/>
        <c:majorTickMark val="none"/>
        <c:tickLblPos val="nextTo"/>
        <c:crossAx val="72244608"/>
        <c:crosses val="autoZero"/>
        <c:auto val="1"/>
        <c:lblAlgn val="ctr"/>
        <c:lblOffset val="100"/>
      </c:catAx>
      <c:valAx>
        <c:axId val="722446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2430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Të hyrat sipas muajve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'Tab.3. THV sipas muajve'!$C$37:$E$37</c:f>
              <c:strCache>
                <c:ptCount val="3"/>
                <c:pt idx="0">
                  <c:v>Të hyrat  janar 2024</c:v>
                </c:pt>
                <c:pt idx="1">
                  <c:v>Të hyrat  shkurt 2024 </c:v>
                </c:pt>
                <c:pt idx="2">
                  <c:v>Të hyrat  mars 2024</c:v>
                </c:pt>
              </c:strCache>
            </c:strRef>
          </c:cat>
          <c:val>
            <c:numRef>
              <c:f>'Tab.3. THV sipas muajve'!$C$38:$E$38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cat>
            <c:strRef>
              <c:f>'Tab.3. THV sipas muajve'!$C$37:$E$37</c:f>
              <c:strCache>
                <c:ptCount val="3"/>
                <c:pt idx="0">
                  <c:v>Të hyrat  janar 2024</c:v>
                </c:pt>
                <c:pt idx="1">
                  <c:v>Të hyrat  shkurt 2024 </c:v>
                </c:pt>
                <c:pt idx="2">
                  <c:v>Të hyrat  mars 2024</c:v>
                </c:pt>
              </c:strCache>
            </c:strRef>
          </c:cat>
          <c:val>
            <c:numRef>
              <c:f>'Tab.3. THV sipas muajve'!$C$39:$E$39</c:f>
              <c:numCache>
                <c:formatCode>0.00</c:formatCode>
                <c:ptCount val="3"/>
                <c:pt idx="0" formatCode="#,##0.00">
                  <c:v>77681.119999999995</c:v>
                </c:pt>
                <c:pt idx="1">
                  <c:v>78091.05</c:v>
                </c:pt>
                <c:pt idx="2">
                  <c:v>175430.55</c:v>
                </c:pt>
              </c:numCache>
            </c:numRef>
          </c:val>
        </c:ser>
        <c:dLbls/>
        <c:gapWidth val="75"/>
        <c:overlap val="-25"/>
        <c:axId val="79660160"/>
        <c:axId val="79661696"/>
      </c:barChart>
      <c:catAx>
        <c:axId val="79660160"/>
        <c:scaling>
          <c:orientation val="minMax"/>
        </c:scaling>
        <c:axPos val="b"/>
        <c:numFmt formatCode="General" sourceLinked="0"/>
        <c:majorTickMark val="none"/>
        <c:tickLblPos val="nextTo"/>
        <c:crossAx val="79661696"/>
        <c:crosses val="autoZero"/>
        <c:auto val="1"/>
        <c:lblAlgn val="ctr"/>
        <c:lblOffset val="100"/>
      </c:catAx>
      <c:valAx>
        <c:axId val="79661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966016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'Tab.4. Shpenzimet buxhetore'!$A$16:$A$17</c:f>
              <c:strCache>
                <c:ptCount val="2"/>
                <c:pt idx="0">
                  <c:v>Buxheti i shpenzuar Janar-Mars 2024</c:v>
                </c:pt>
                <c:pt idx="1">
                  <c:v>Buxheti i shpenzuar Janar-Mars 2023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3082783.27</c:v>
                </c:pt>
                <c:pt idx="1">
                  <c:v>2238489.9700000002</c:v>
                </c:pt>
              </c:numCache>
            </c:numRef>
          </c:val>
        </c:ser>
        <c:dLbls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axPos val="b"/>
        <c:numFmt formatCode="General" sourceLinked="0"/>
        <c:tickLblPos val="nextTo"/>
        <c:crossAx val="80532608"/>
        <c:crosses val="autoZero"/>
        <c:auto val="1"/>
        <c:lblAlgn val="ctr"/>
        <c:lblOffset val="100"/>
      </c:catAx>
      <c:valAx>
        <c:axId val="80532608"/>
        <c:scaling>
          <c:orientation val="minMax"/>
        </c:scaling>
        <c:axPos val="l"/>
        <c:majorGridlines/>
        <c:numFmt formatCode="#,##0.00" sourceLinked="1"/>
        <c:tickLblPos val="nextTo"/>
        <c:crossAx val="805062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2024</a:t>
            </a:r>
            <a:r>
              <a:rPr lang="en-US"/>
              <a:t> sipas kategorive ekonomike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'Tab.4.1 Shpen.Janar-Mars 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 Shpen.Janar-Mars '!$B$19:$B$23</c:f>
              <c:numCache>
                <c:formatCode>#,##0.00</c:formatCode>
                <c:ptCount val="5"/>
                <c:pt idx="0">
                  <c:v>1999702.68</c:v>
                </c:pt>
                <c:pt idx="1">
                  <c:v>354560.83</c:v>
                </c:pt>
                <c:pt idx="2">
                  <c:v>80024.61</c:v>
                </c:pt>
                <c:pt idx="3">
                  <c:v>13650</c:v>
                </c:pt>
                <c:pt idx="4">
                  <c:v>54874.2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13</xdr:row>
      <xdr:rowOff>19050</xdr:rowOff>
    </xdr:from>
    <xdr:to>
      <xdr:col>3</xdr:col>
      <xdr:colOff>514350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527050</xdr:colOff>
      <xdr:row>32</xdr:row>
      <xdr:rowOff>244476</xdr:rowOff>
    </xdr:from>
    <xdr:to>
      <xdr:col>7</xdr:col>
      <xdr:colOff>3175</xdr:colOff>
      <xdr:row>44</xdr:row>
      <xdr:rowOff>9526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35</xdr:row>
      <xdr:rowOff>85725</xdr:rowOff>
    </xdr:from>
    <xdr:to>
      <xdr:col>5</xdr:col>
      <xdr:colOff>615950</xdr:colOff>
      <xdr:row>49</xdr:row>
      <xdr:rowOff>168275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120651</xdr:rowOff>
    </xdr:from>
    <xdr:to>
      <xdr:col>4</xdr:col>
      <xdr:colOff>523875</xdr:colOff>
      <xdr:row>22</xdr:row>
      <xdr:rowOff>25401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9525</xdr:rowOff>
    </xdr:from>
    <xdr:to>
      <xdr:col>4</xdr:col>
      <xdr:colOff>219075</xdr:colOff>
      <xdr:row>28</xdr:row>
      <xdr:rowOff>409575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hate.Behramaj/AppData/Local/Microsoft/Windows/Temporary%20Internet%20Files/Content.Outlook/1BLC15VE/THV%20PER%20VITI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hate.Behramaj/AppData/Local/Microsoft/Windows/Temporary%20Internet%20Files/Content.Outlook/1BLC15VE/THV%20PER%20VITIN%20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>
        <row r="2">
          <cell r="L2">
            <v>31204.120000000006</v>
          </cell>
        </row>
        <row r="3">
          <cell r="L3">
            <v>7281.92</v>
          </cell>
        </row>
        <row r="4">
          <cell r="L4">
            <v>1968.9899999999998</v>
          </cell>
        </row>
        <row r="5">
          <cell r="L5">
            <v>68</v>
          </cell>
        </row>
        <row r="7">
          <cell r="L7">
            <v>131</v>
          </cell>
        </row>
        <row r="8">
          <cell r="L8">
            <v>3313</v>
          </cell>
        </row>
        <row r="9">
          <cell r="L9">
            <v>800</v>
          </cell>
        </row>
        <row r="10">
          <cell r="L10">
            <v>695.7</v>
          </cell>
        </row>
        <row r="11">
          <cell r="L11">
            <v>68</v>
          </cell>
        </row>
        <row r="12">
          <cell r="L12">
            <v>1523.8700000000001</v>
          </cell>
        </row>
        <row r="13">
          <cell r="L13">
            <v>5742</v>
          </cell>
        </row>
        <row r="14">
          <cell r="L14">
            <v>1188</v>
          </cell>
        </row>
        <row r="15">
          <cell r="L15">
            <v>500</v>
          </cell>
        </row>
        <row r="16">
          <cell r="L16">
            <v>230</v>
          </cell>
        </row>
        <row r="17">
          <cell r="L17">
            <v>390.28</v>
          </cell>
        </row>
        <row r="20">
          <cell r="L20">
            <v>100</v>
          </cell>
        </row>
        <row r="22">
          <cell r="L22">
            <v>1275</v>
          </cell>
        </row>
        <row r="23">
          <cell r="L23">
            <v>2986.74</v>
          </cell>
        </row>
        <row r="24">
          <cell r="L24">
            <v>3242.5</v>
          </cell>
        </row>
        <row r="25">
          <cell r="L25">
            <v>2354</v>
          </cell>
        </row>
        <row r="26">
          <cell r="L26">
            <v>7385</v>
          </cell>
        </row>
        <row r="28">
          <cell r="L28">
            <v>5233</v>
          </cell>
        </row>
      </sheetData>
      <sheetData sheetId="1" refreshError="1">
        <row r="2">
          <cell r="L2">
            <v>30362.000000000004</v>
          </cell>
        </row>
        <row r="3">
          <cell r="L3">
            <v>6005</v>
          </cell>
        </row>
        <row r="4">
          <cell r="L4">
            <v>2653.45</v>
          </cell>
        </row>
        <row r="5">
          <cell r="L5">
            <v>16</v>
          </cell>
        </row>
        <row r="7">
          <cell r="L7">
            <v>120</v>
          </cell>
        </row>
        <row r="8">
          <cell r="L8">
            <v>2247</v>
          </cell>
        </row>
        <row r="9">
          <cell r="L9">
            <v>640</v>
          </cell>
        </row>
        <row r="10">
          <cell r="L10">
            <v>288.5</v>
          </cell>
        </row>
        <row r="11">
          <cell r="L11">
            <v>54</v>
          </cell>
        </row>
        <row r="12">
          <cell r="L12">
            <v>432.53999999999996</v>
          </cell>
        </row>
        <row r="13">
          <cell r="L13">
            <v>2790</v>
          </cell>
        </row>
        <row r="14">
          <cell r="L14">
            <v>945</v>
          </cell>
        </row>
        <row r="16">
          <cell r="L16">
            <v>300</v>
          </cell>
        </row>
        <row r="17">
          <cell r="L17">
            <v>267</v>
          </cell>
        </row>
        <row r="20">
          <cell r="L20">
            <v>1872.6799999999998</v>
          </cell>
        </row>
        <row r="22">
          <cell r="L22">
            <v>182</v>
          </cell>
        </row>
        <row r="23">
          <cell r="L23">
            <v>816.25</v>
          </cell>
        </row>
        <row r="24">
          <cell r="L24">
            <v>2301</v>
          </cell>
        </row>
        <row r="25">
          <cell r="L25">
            <v>2415.3000000000002</v>
          </cell>
        </row>
        <row r="26">
          <cell r="L26">
            <v>18740</v>
          </cell>
        </row>
        <row r="28">
          <cell r="L28">
            <v>4643.33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35979.620000000003</v>
          </cell>
        </row>
        <row r="4">
          <cell r="D4">
            <v>7310.5</v>
          </cell>
        </row>
        <row r="5">
          <cell r="D5">
            <v>94351.069999999992</v>
          </cell>
        </row>
        <row r="6">
          <cell r="D6">
            <v>32</v>
          </cell>
        </row>
        <row r="7">
          <cell r="D7">
            <v>0</v>
          </cell>
        </row>
        <row r="8">
          <cell r="D8">
            <v>131</v>
          </cell>
        </row>
        <row r="9">
          <cell r="D9">
            <v>2464</v>
          </cell>
        </row>
        <row r="10">
          <cell r="D10">
            <v>320</v>
          </cell>
        </row>
        <row r="11">
          <cell r="D11">
            <v>128.9</v>
          </cell>
        </row>
        <row r="12">
          <cell r="D12">
            <v>72</v>
          </cell>
        </row>
        <row r="13">
          <cell r="D13">
            <v>1007.96</v>
          </cell>
        </row>
        <row r="14">
          <cell r="D14">
            <v>2137</v>
          </cell>
        </row>
        <row r="15">
          <cell r="D15">
            <v>0</v>
          </cell>
        </row>
        <row r="16">
          <cell r="D16">
            <v>3950</v>
          </cell>
        </row>
        <row r="17">
          <cell r="D17">
            <v>629.5</v>
          </cell>
        </row>
        <row r="18">
          <cell r="D18">
            <v>12150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210</v>
          </cell>
        </row>
        <row r="22">
          <cell r="D22">
            <v>0</v>
          </cell>
        </row>
        <row r="23">
          <cell r="D23">
            <v>182</v>
          </cell>
        </row>
        <row r="24">
          <cell r="D24">
            <v>360</v>
          </cell>
        </row>
        <row r="25">
          <cell r="D25">
            <v>2545</v>
          </cell>
        </row>
        <row r="26">
          <cell r="D26">
            <v>2574</v>
          </cell>
        </row>
        <row r="27">
          <cell r="D27">
            <v>2760</v>
          </cell>
        </row>
        <row r="28">
          <cell r="D28">
            <v>0</v>
          </cell>
        </row>
        <row r="29">
          <cell r="D29">
            <v>6136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zoomScaleNormal="100" workbookViewId="0">
      <selection activeCell="A3" sqref="A3"/>
    </sheetView>
  </sheetViews>
  <sheetFormatPr defaultRowHeight="1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>
      <c r="A2" s="139" t="s">
        <v>151</v>
      </c>
      <c r="B2" s="139"/>
      <c r="C2" s="139"/>
      <c r="D2" s="139"/>
      <c r="E2" s="139"/>
    </row>
    <row r="3" spans="1:14" ht="53.25" customHeight="1">
      <c r="A3" s="56" t="s">
        <v>3</v>
      </c>
      <c r="B3" s="57" t="s">
        <v>152</v>
      </c>
      <c r="C3" s="57" t="s">
        <v>100</v>
      </c>
      <c r="D3" s="57" t="s">
        <v>99</v>
      </c>
      <c r="E3" s="56" t="s">
        <v>200</v>
      </c>
      <c r="J3" s="140"/>
      <c r="K3" s="32"/>
      <c r="L3" s="32"/>
      <c r="M3" s="32"/>
      <c r="N3" s="141"/>
    </row>
    <row r="4" spans="1:14" ht="24.75" customHeight="1">
      <c r="A4" s="58" t="s">
        <v>0</v>
      </c>
      <c r="B4" s="59">
        <v>13212457</v>
      </c>
      <c r="C4" s="60">
        <f>B4*100/B11</f>
        <v>89.768349704559725</v>
      </c>
      <c r="D4" s="59">
        <v>11677821</v>
      </c>
      <c r="E4" s="60">
        <f>(B4-D4)*100/D4</f>
        <v>13.141458496409561</v>
      </c>
      <c r="J4" s="140"/>
      <c r="K4" s="34"/>
      <c r="L4" s="19"/>
      <c r="M4" s="19"/>
      <c r="N4" s="141"/>
    </row>
    <row r="5" spans="1:14" ht="27" customHeight="1">
      <c r="A5" s="58" t="s">
        <v>154</v>
      </c>
      <c r="B5" s="61">
        <v>1436260</v>
      </c>
      <c r="C5" s="60">
        <f>B5*100/B11</f>
        <v>9.7582675157747687</v>
      </c>
      <c r="D5" s="61">
        <v>1373774</v>
      </c>
      <c r="E5" s="60">
        <f t="shared" ref="E5:E9" si="0">(B5-D5)*100/D5</f>
        <v>4.5484919644715944</v>
      </c>
      <c r="G5" s="1"/>
      <c r="H5" s="2"/>
      <c r="J5" s="140"/>
      <c r="K5" s="34"/>
      <c r="L5" s="19"/>
      <c r="M5" s="19"/>
      <c r="N5" s="141"/>
    </row>
    <row r="6" spans="1:14" ht="27.75" customHeight="1">
      <c r="A6" s="58" t="s">
        <v>1</v>
      </c>
      <c r="B6" s="62">
        <v>0</v>
      </c>
      <c r="C6" s="60">
        <f>B6*100/B11</f>
        <v>0</v>
      </c>
      <c r="D6" s="62">
        <v>0</v>
      </c>
      <c r="E6" s="60"/>
      <c r="J6" s="35"/>
      <c r="K6" s="36"/>
      <c r="L6" s="19"/>
      <c r="M6" s="36"/>
      <c r="N6" s="36"/>
    </row>
    <row r="7" spans="1:14" ht="26.25">
      <c r="A7" s="58" t="s">
        <v>143</v>
      </c>
      <c r="B7" s="62">
        <v>48757.99</v>
      </c>
      <c r="C7" s="60">
        <f>B7*100/B11</f>
        <v>0.33127254811209045</v>
      </c>
      <c r="D7" s="62">
        <v>31332.12</v>
      </c>
      <c r="E7" s="60">
        <f t="shared" si="0"/>
        <v>55.616632388743568</v>
      </c>
      <c r="J7" s="35"/>
      <c r="K7" s="39"/>
      <c r="L7" s="30"/>
      <c r="M7" s="39"/>
      <c r="N7" s="39"/>
    </row>
    <row r="8" spans="1:14" ht="15.75">
      <c r="A8" s="58" t="s">
        <v>144</v>
      </c>
      <c r="B8" s="62">
        <v>18341.330000000002</v>
      </c>
      <c r="C8" s="60">
        <f>B8*100/B11</f>
        <v>0.12461504514162149</v>
      </c>
      <c r="D8" s="62">
        <v>18341.330000000002</v>
      </c>
      <c r="E8" s="60"/>
      <c r="J8" s="35"/>
      <c r="K8" s="39"/>
      <c r="L8" s="30"/>
      <c r="M8" s="39"/>
      <c r="N8" s="39"/>
    </row>
    <row r="9" spans="1:14" ht="24.75" customHeight="1">
      <c r="A9" s="58" t="s">
        <v>145</v>
      </c>
      <c r="B9" s="61">
        <v>0</v>
      </c>
      <c r="C9" s="60">
        <f>B9*100/B11</f>
        <v>0</v>
      </c>
      <c r="D9" s="61">
        <v>1510.5</v>
      </c>
      <c r="E9" s="60">
        <f t="shared" si="0"/>
        <v>-100</v>
      </c>
      <c r="G9" s="1"/>
      <c r="H9" s="2"/>
      <c r="J9" s="35"/>
      <c r="K9" s="37"/>
      <c r="L9" s="38"/>
      <c r="M9" s="37"/>
      <c r="N9" s="38"/>
    </row>
    <row r="10" spans="1:14" ht="26.25">
      <c r="A10" s="58" t="s">
        <v>146</v>
      </c>
      <c r="B10" s="61">
        <v>2575.0100000000002</v>
      </c>
      <c r="C10" s="60">
        <f>B10*100/B11</f>
        <v>1.7495186411788387E-2</v>
      </c>
      <c r="D10" s="61">
        <v>426739.48</v>
      </c>
      <c r="E10" s="125"/>
      <c r="J10" s="35"/>
      <c r="K10" s="142"/>
      <c r="L10" s="19"/>
      <c r="M10" s="36"/>
      <c r="N10" s="19"/>
    </row>
    <row r="11" spans="1:14" ht="24.75" customHeight="1">
      <c r="A11" s="63" t="s">
        <v>2</v>
      </c>
      <c r="B11" s="64">
        <f>SUM(B4:B10)</f>
        <v>14718391.33</v>
      </c>
      <c r="C11" s="65">
        <f>SUM(C4:C10)</f>
        <v>100</v>
      </c>
      <c r="D11" s="126">
        <f>SUM(D4:D10)</f>
        <v>13529518.43</v>
      </c>
      <c r="E11" s="64">
        <f>(B11-D11)*100/D11</f>
        <v>8.7872521564686643</v>
      </c>
      <c r="J11" s="35"/>
      <c r="K11" s="142"/>
      <c r="L11" s="19"/>
      <c r="M11" s="19"/>
      <c r="N11" s="19"/>
    </row>
    <row r="12" spans="1:14" ht="14.25" customHeight="1">
      <c r="A12" s="137" t="s">
        <v>153</v>
      </c>
      <c r="B12" s="137"/>
      <c r="C12" s="137"/>
      <c r="D12" s="137"/>
      <c r="E12" s="137"/>
    </row>
    <row r="28" spans="1:4">
      <c r="A28" s="138" t="s">
        <v>147</v>
      </c>
      <c r="B28" s="138"/>
      <c r="C28" s="138"/>
      <c r="D28" s="138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A2" sqref="A2:A3"/>
    </sheetView>
  </sheetViews>
  <sheetFormatPr defaultRowHeight="15"/>
  <cols>
    <col min="1" max="1" width="5.7109375" customWidth="1"/>
    <col min="2" max="2" width="8.42578125" customWidth="1"/>
    <col min="3" max="3" width="25.7109375" customWidth="1"/>
    <col min="4" max="4" width="10.71093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  <col min="10" max="11" width="10.5703125" bestFit="1" customWidth="1"/>
  </cols>
  <sheetData>
    <row r="1" spans="1:12" ht="28.5" customHeight="1">
      <c r="A1" s="143" t="s">
        <v>155</v>
      </c>
      <c r="B1" s="143"/>
      <c r="C1" s="143"/>
      <c r="D1" s="143"/>
      <c r="E1" s="143"/>
      <c r="F1" s="143"/>
      <c r="G1" s="143"/>
      <c r="H1" s="143"/>
      <c r="I1" s="143"/>
    </row>
    <row r="2" spans="1:12" ht="24.75">
      <c r="A2" s="145" t="s">
        <v>14</v>
      </c>
      <c r="B2" s="144" t="s">
        <v>37</v>
      </c>
      <c r="C2" s="46" t="s">
        <v>16</v>
      </c>
      <c r="D2" s="46" t="s">
        <v>17</v>
      </c>
      <c r="E2" s="46" t="s">
        <v>5</v>
      </c>
      <c r="F2" s="46" t="s">
        <v>18</v>
      </c>
      <c r="G2" s="46" t="s">
        <v>5</v>
      </c>
      <c r="H2" s="114" t="s">
        <v>158</v>
      </c>
      <c r="I2" s="46" t="s">
        <v>19</v>
      </c>
    </row>
    <row r="3" spans="1:12" ht="23.25" customHeight="1">
      <c r="A3" s="145"/>
      <c r="B3" s="144"/>
      <c r="C3" s="46"/>
      <c r="D3" s="46">
        <v>2023</v>
      </c>
      <c r="E3" s="46" t="s">
        <v>20</v>
      </c>
      <c r="F3" s="46">
        <v>2024</v>
      </c>
      <c r="G3" s="46" t="s">
        <v>20</v>
      </c>
      <c r="H3" s="46" t="s">
        <v>156</v>
      </c>
      <c r="I3" s="46" t="s">
        <v>21</v>
      </c>
      <c r="J3" s="17"/>
      <c r="K3" s="17"/>
      <c r="L3" s="17"/>
    </row>
    <row r="4" spans="1:12">
      <c r="A4" s="51">
        <v>1</v>
      </c>
      <c r="B4" s="48">
        <v>40110</v>
      </c>
      <c r="C4" s="49" t="s">
        <v>22</v>
      </c>
      <c r="D4" s="50">
        <v>100430.34</v>
      </c>
      <c r="E4" s="54">
        <f>D4*100/D31</f>
        <v>29.346813672383778</v>
      </c>
      <c r="F4" s="50">
        <v>97545.74</v>
      </c>
      <c r="G4" s="54">
        <f>F4*100/F31</f>
        <v>29.45197430745738</v>
      </c>
      <c r="H4" s="54">
        <f>(F4-D4)*100/D4</f>
        <v>-2.8722396040877602</v>
      </c>
      <c r="I4" s="47">
        <f>F4-D4</f>
        <v>-2884.5999999999913</v>
      </c>
      <c r="J4" s="17"/>
      <c r="K4" s="17"/>
      <c r="L4" s="17"/>
    </row>
    <row r="5" spans="1:12">
      <c r="A5" s="51">
        <v>2</v>
      </c>
      <c r="B5" s="48">
        <v>50001</v>
      </c>
      <c r="C5" s="49" t="s">
        <v>101</v>
      </c>
      <c r="D5" s="50">
        <v>19445</v>
      </c>
      <c r="E5" s="54">
        <f>D5*100/D31</f>
        <v>5.6820358455373396</v>
      </c>
      <c r="F5" s="50">
        <v>20597.419999999998</v>
      </c>
      <c r="G5" s="54">
        <f>F5*100/F31</f>
        <v>6.2189767040560531</v>
      </c>
      <c r="H5" s="54">
        <f t="shared" ref="H5:H31" si="0">(F5-D5)*100/D5</f>
        <v>5.9265620982257561</v>
      </c>
      <c r="I5" s="47">
        <f t="shared" ref="I5:I31" si="1">F5-D5</f>
        <v>1152.4199999999983</v>
      </c>
      <c r="J5" s="17"/>
      <c r="K5" s="16"/>
      <c r="L5" s="16"/>
    </row>
    <row r="6" spans="1:12">
      <c r="A6" s="51">
        <v>3</v>
      </c>
      <c r="B6" s="48">
        <v>50009</v>
      </c>
      <c r="C6" s="49" t="s">
        <v>102</v>
      </c>
      <c r="D6" s="50">
        <v>113132.55</v>
      </c>
      <c r="E6" s="54">
        <f>D6*100/D31</f>
        <v>33.058534553717941</v>
      </c>
      <c r="F6" s="50">
        <v>98973.51</v>
      </c>
      <c r="G6" s="54">
        <f>F6*100/F31</f>
        <v>29.883060742979406</v>
      </c>
      <c r="H6" s="54">
        <f t="shared" si="0"/>
        <v>-12.515443168212869</v>
      </c>
      <c r="I6" s="47">
        <f t="shared" si="1"/>
        <v>-14159.040000000008</v>
      </c>
      <c r="J6" s="17"/>
      <c r="K6" s="16"/>
      <c r="L6" s="16"/>
    </row>
    <row r="7" spans="1:12">
      <c r="A7" s="51">
        <v>4</v>
      </c>
      <c r="B7" s="48">
        <v>50013</v>
      </c>
      <c r="C7" s="49" t="s">
        <v>103</v>
      </c>
      <c r="D7" s="50">
        <v>167</v>
      </c>
      <c r="E7" s="54">
        <f>D7*100/D31</f>
        <v>4.8799176456916213E-2</v>
      </c>
      <c r="F7" s="50">
        <v>116</v>
      </c>
      <c r="G7" s="54">
        <f>F7*100/F31</f>
        <v>3.5023866953749656E-2</v>
      </c>
      <c r="H7" s="54">
        <f t="shared" si="0"/>
        <v>-30.538922155688624</v>
      </c>
      <c r="I7" s="47">
        <f t="shared" si="1"/>
        <v>-51</v>
      </c>
      <c r="J7" s="17"/>
      <c r="K7" s="17"/>
      <c r="L7" s="17"/>
    </row>
    <row r="8" spans="1:12">
      <c r="A8" s="51">
        <v>5</v>
      </c>
      <c r="B8" s="48">
        <v>50014</v>
      </c>
      <c r="C8" s="49" t="s">
        <v>104</v>
      </c>
      <c r="D8" s="50">
        <v>0</v>
      </c>
      <c r="E8" s="54">
        <f>D8*100/D31</f>
        <v>0</v>
      </c>
      <c r="F8" s="50">
        <v>0</v>
      </c>
      <c r="G8" s="54">
        <f>F8*100/F31</f>
        <v>0</v>
      </c>
      <c r="H8" s="54" t="e">
        <f t="shared" si="0"/>
        <v>#DIV/0!</v>
      </c>
      <c r="I8" s="47">
        <f t="shared" si="1"/>
        <v>0</v>
      </c>
      <c r="J8" s="17"/>
      <c r="K8" s="17"/>
      <c r="L8" s="17"/>
    </row>
    <row r="9" spans="1:12">
      <c r="A9" s="51">
        <v>6</v>
      </c>
      <c r="B9" s="48">
        <v>50015</v>
      </c>
      <c r="C9" s="49" t="s">
        <v>105</v>
      </c>
      <c r="D9" s="50">
        <v>168</v>
      </c>
      <c r="E9" s="54">
        <f>D9*100/D31</f>
        <v>4.909138709438278E-2</v>
      </c>
      <c r="F9" s="50">
        <v>382</v>
      </c>
      <c r="G9" s="54">
        <f>F9*100/F31</f>
        <v>0.11533721703734801</v>
      </c>
      <c r="H9" s="54">
        <f t="shared" si="0"/>
        <v>127.38095238095238</v>
      </c>
      <c r="I9" s="47">
        <f t="shared" si="1"/>
        <v>214</v>
      </c>
      <c r="J9" s="17"/>
      <c r="K9" s="17"/>
      <c r="L9" s="17"/>
    </row>
    <row r="10" spans="1:12">
      <c r="A10" s="51">
        <v>7</v>
      </c>
      <c r="B10" s="48">
        <v>50016</v>
      </c>
      <c r="C10" s="49" t="s">
        <v>106</v>
      </c>
      <c r="D10" s="50">
        <v>9371</v>
      </c>
      <c r="E10" s="54">
        <f>D10*100/D31</f>
        <v>2.7383058836991725</v>
      </c>
      <c r="F10" s="50">
        <v>8024</v>
      </c>
      <c r="G10" s="54">
        <f>F10*100/F31</f>
        <v>2.4226854175593728</v>
      </c>
      <c r="H10" s="54">
        <f t="shared" si="0"/>
        <v>-14.374132963397717</v>
      </c>
      <c r="I10" s="47">
        <f t="shared" si="1"/>
        <v>-1347</v>
      </c>
      <c r="J10" s="17"/>
      <c r="K10" s="17"/>
      <c r="L10" s="17"/>
    </row>
    <row r="11" spans="1:12">
      <c r="A11" s="51">
        <v>8</v>
      </c>
      <c r="B11" s="48">
        <v>50017</v>
      </c>
      <c r="C11" s="49" t="s">
        <v>107</v>
      </c>
      <c r="D11" s="50">
        <v>836</v>
      </c>
      <c r="E11" s="54">
        <f>D11*100/D31</f>
        <v>0.24428809292204762</v>
      </c>
      <c r="F11" s="50">
        <v>1760</v>
      </c>
      <c r="G11" s="54">
        <f>F11*100/F31</f>
        <v>0.53139660205689132</v>
      </c>
      <c r="H11" s="54">
        <f t="shared" si="0"/>
        <v>110.52631578947368</v>
      </c>
      <c r="I11" s="47">
        <f t="shared" si="1"/>
        <v>924</v>
      </c>
      <c r="J11" s="17"/>
      <c r="K11" s="17"/>
      <c r="L11" s="17"/>
    </row>
    <row r="12" spans="1:12">
      <c r="A12" s="51">
        <v>9</v>
      </c>
      <c r="B12" s="48">
        <v>50019</v>
      </c>
      <c r="C12" s="49" t="s">
        <v>108</v>
      </c>
      <c r="D12" s="50">
        <v>822.6</v>
      </c>
      <c r="E12" s="54">
        <f>D12*100/D31</f>
        <v>0.24037247037999568</v>
      </c>
      <c r="F12" s="50">
        <v>1113.0999999999999</v>
      </c>
      <c r="G12" s="54">
        <f>F12*100/F31</f>
        <v>0.33607815781223049</v>
      </c>
      <c r="H12" s="54">
        <f t="shared" si="0"/>
        <v>35.31485533673716</v>
      </c>
      <c r="I12" s="47">
        <f t="shared" si="1"/>
        <v>290.49999999999989</v>
      </c>
      <c r="J12" s="17"/>
      <c r="K12" s="17"/>
      <c r="L12" s="17"/>
    </row>
    <row r="13" spans="1:12">
      <c r="A13" s="51">
        <v>10</v>
      </c>
      <c r="B13" s="48">
        <v>50024</v>
      </c>
      <c r="C13" s="49" t="s">
        <v>109</v>
      </c>
      <c r="D13" s="50"/>
      <c r="E13" s="54">
        <f>D13*100/D31</f>
        <v>0</v>
      </c>
      <c r="F13" s="50">
        <v>0</v>
      </c>
      <c r="G13" s="54">
        <f>F13*100/F31</f>
        <v>0</v>
      </c>
      <c r="H13" s="54" t="e">
        <f t="shared" si="0"/>
        <v>#DIV/0!</v>
      </c>
      <c r="I13" s="47">
        <f t="shared" si="1"/>
        <v>0</v>
      </c>
      <c r="J13" s="17"/>
      <c r="K13" s="17"/>
      <c r="L13" s="17"/>
    </row>
    <row r="14" spans="1:12">
      <c r="A14" s="51">
        <v>11</v>
      </c>
      <c r="B14" s="48">
        <v>50026</v>
      </c>
      <c r="C14" s="49" t="s">
        <v>110</v>
      </c>
      <c r="D14" s="50">
        <v>2922.08</v>
      </c>
      <c r="E14" s="54">
        <f>D14*100/D31</f>
        <v>0.85386285952829777</v>
      </c>
      <c r="F14" s="50">
        <v>2964.37</v>
      </c>
      <c r="G14" s="54">
        <f>F14*100/F31</f>
        <v>0.89503190070419714</v>
      </c>
      <c r="H14" s="54">
        <f t="shared" si="0"/>
        <v>1.4472567486174219</v>
      </c>
      <c r="I14" s="47">
        <f t="shared" si="1"/>
        <v>42.289999999999964</v>
      </c>
      <c r="J14" s="17"/>
      <c r="K14" s="17"/>
      <c r="L14" s="17"/>
    </row>
    <row r="15" spans="1:12">
      <c r="A15" s="51">
        <v>12</v>
      </c>
      <c r="B15" s="48">
        <v>50029</v>
      </c>
      <c r="C15" s="49" t="s">
        <v>111</v>
      </c>
      <c r="D15" s="50">
        <v>18440</v>
      </c>
      <c r="E15" s="54">
        <f>D15*100/D31</f>
        <v>5.3883641548834431</v>
      </c>
      <c r="F15" s="50">
        <v>20682</v>
      </c>
      <c r="G15" s="54">
        <f>F15*100/F31</f>
        <v>6.244513933943538</v>
      </c>
      <c r="H15" s="54">
        <f t="shared" si="0"/>
        <v>12.158351409978309</v>
      </c>
      <c r="I15" s="47">
        <f t="shared" si="1"/>
        <v>2242</v>
      </c>
      <c r="J15" s="17"/>
      <c r="K15" s="17"/>
      <c r="L15" s="17"/>
    </row>
    <row r="16" spans="1:12">
      <c r="A16" s="51">
        <v>13</v>
      </c>
      <c r="B16" s="48">
        <v>50032</v>
      </c>
      <c r="C16" s="49" t="s">
        <v>112</v>
      </c>
      <c r="D16" s="50">
        <v>5082</v>
      </c>
      <c r="E16" s="54">
        <f>D16*100/D31</f>
        <v>1.4850144596050789</v>
      </c>
      <c r="F16" s="50">
        <v>4270</v>
      </c>
      <c r="G16" s="54">
        <f>F16*100/F31</f>
        <v>1.2892406197630262</v>
      </c>
      <c r="H16" s="54">
        <f t="shared" si="0"/>
        <v>-15.977961432506888</v>
      </c>
      <c r="I16" s="47">
        <f t="shared" si="1"/>
        <v>-812</v>
      </c>
      <c r="J16" s="17"/>
      <c r="K16" s="17"/>
      <c r="L16" s="17"/>
    </row>
    <row r="17" spans="1:12">
      <c r="A17" s="51">
        <v>14</v>
      </c>
      <c r="B17" s="48">
        <v>50103</v>
      </c>
      <c r="C17" s="49" t="s">
        <v>23</v>
      </c>
      <c r="D17" s="50">
        <v>345</v>
      </c>
      <c r="E17" s="54">
        <f>D17*100/D31</f>
        <v>0.10081266992596463</v>
      </c>
      <c r="F17" s="50">
        <v>500</v>
      </c>
      <c r="G17" s="54">
        <f>F17*100/F31</f>
        <v>0.15096494376616232</v>
      </c>
      <c r="H17" s="54">
        <f t="shared" si="0"/>
        <v>44.927536231884055</v>
      </c>
      <c r="I17" s="47">
        <f t="shared" si="1"/>
        <v>155</v>
      </c>
      <c r="J17" s="17"/>
      <c r="K17" s="17"/>
      <c r="L17" s="17"/>
    </row>
    <row r="18" spans="1:12">
      <c r="A18" s="51">
        <v>15</v>
      </c>
      <c r="B18" s="48">
        <v>50104</v>
      </c>
      <c r="C18" s="49" t="s">
        <v>24</v>
      </c>
      <c r="D18" s="50">
        <v>8092.23</v>
      </c>
      <c r="E18" s="54">
        <f>D18*100/D31</f>
        <v>2.3646356868260545</v>
      </c>
      <c r="F18" s="50">
        <v>4480</v>
      </c>
      <c r="G18" s="54">
        <f>F18*100/F31</f>
        <v>1.3526458961448145</v>
      </c>
      <c r="H18" s="54">
        <f t="shared" si="0"/>
        <v>-44.638251755078635</v>
      </c>
      <c r="I18" s="47">
        <f t="shared" si="1"/>
        <v>-3612.2299999999996</v>
      </c>
      <c r="J18" s="17"/>
      <c r="K18" s="17"/>
      <c r="L18" s="17"/>
    </row>
    <row r="19" spans="1:12">
      <c r="A19" s="51">
        <v>16</v>
      </c>
      <c r="B19" s="48">
        <v>50205</v>
      </c>
      <c r="C19" s="49" t="s">
        <v>25</v>
      </c>
      <c r="D19" s="50">
        <v>1626.5</v>
      </c>
      <c r="E19" s="54">
        <f>D19*100/D31</f>
        <v>0.4752806018393666</v>
      </c>
      <c r="F19" s="50">
        <v>1286.78</v>
      </c>
      <c r="G19" s="54">
        <f>F19*100/F31</f>
        <v>0.38851734067884469</v>
      </c>
      <c r="H19" s="54">
        <f t="shared" si="0"/>
        <v>-20.886566246541655</v>
      </c>
      <c r="I19" s="47">
        <f t="shared" si="1"/>
        <v>-339.72</v>
      </c>
      <c r="J19" s="17"/>
      <c r="K19" s="17"/>
      <c r="L19" s="17"/>
    </row>
    <row r="20" spans="1:12">
      <c r="A20" s="51">
        <v>17</v>
      </c>
      <c r="B20" s="48">
        <v>50401</v>
      </c>
      <c r="C20" s="49" t="s">
        <v>26</v>
      </c>
      <c r="D20" s="50"/>
      <c r="E20" s="54">
        <f>D20*100/D31</f>
        <v>0</v>
      </c>
      <c r="F20" s="50"/>
      <c r="G20" s="54">
        <f>F20*100/F31</f>
        <v>0</v>
      </c>
      <c r="H20" s="54" t="e">
        <f t="shared" si="0"/>
        <v>#DIV/0!</v>
      </c>
      <c r="I20" s="47">
        <f t="shared" si="1"/>
        <v>0</v>
      </c>
      <c r="J20" s="17"/>
      <c r="K20" s="17"/>
      <c r="L20" s="17"/>
    </row>
    <row r="21" spans="1:12">
      <c r="A21" s="51">
        <v>18</v>
      </c>
      <c r="B21" s="48">
        <v>50403</v>
      </c>
      <c r="C21" s="49" t="s">
        <v>27</v>
      </c>
      <c r="D21" s="50"/>
      <c r="E21" s="54">
        <f>D21*100/D31</f>
        <v>0</v>
      </c>
      <c r="F21" s="50">
        <v>0</v>
      </c>
      <c r="G21" s="54">
        <f>F21*100/F31</f>
        <v>0</v>
      </c>
      <c r="H21" s="54" t="e">
        <f t="shared" si="0"/>
        <v>#DIV/0!</v>
      </c>
      <c r="I21" s="47">
        <f t="shared" si="1"/>
        <v>0</v>
      </c>
      <c r="J21" s="17"/>
      <c r="K21" s="17"/>
      <c r="L21" s="17"/>
    </row>
    <row r="22" spans="1:12">
      <c r="A22" s="51">
        <v>19</v>
      </c>
      <c r="B22" s="48">
        <v>50405</v>
      </c>
      <c r="C22" s="49" t="s">
        <v>28</v>
      </c>
      <c r="D22" s="50">
        <v>2793.03</v>
      </c>
      <c r="E22" s="54">
        <f>D22*100/D31</f>
        <v>0.81615307676323767</v>
      </c>
      <c r="F22" s="50">
        <v>2182.6799999999998</v>
      </c>
      <c r="G22" s="54">
        <f>F22*100/F31</f>
        <v>0.65901632691905421</v>
      </c>
      <c r="H22" s="54">
        <f t="shared" si="0"/>
        <v>-21.852611679788627</v>
      </c>
      <c r="I22" s="47">
        <f t="shared" si="1"/>
        <v>-610.35000000000036</v>
      </c>
      <c r="J22" s="17"/>
      <c r="K22" s="17"/>
      <c r="L22" s="17"/>
    </row>
    <row r="23" spans="1:12">
      <c r="A23" s="51">
        <v>20</v>
      </c>
      <c r="B23" s="48">
        <v>50406</v>
      </c>
      <c r="C23" s="49" t="s">
        <v>29</v>
      </c>
      <c r="D23" s="50"/>
      <c r="E23" s="54">
        <f>D23*100/D31</f>
        <v>0</v>
      </c>
      <c r="F23" s="50">
        <v>0</v>
      </c>
      <c r="G23" s="54">
        <f>F23*100/F31</f>
        <v>0</v>
      </c>
      <c r="H23" s="54" t="e">
        <f t="shared" si="0"/>
        <v>#DIV/0!</v>
      </c>
      <c r="I23" s="47">
        <f t="shared" si="1"/>
        <v>0</v>
      </c>
      <c r="J23" s="17"/>
      <c r="K23" s="17"/>
      <c r="L23" s="17"/>
    </row>
    <row r="24" spans="1:12">
      <c r="A24" s="51">
        <v>21</v>
      </c>
      <c r="B24" s="48">
        <v>50407</v>
      </c>
      <c r="C24" s="49" t="s">
        <v>30</v>
      </c>
      <c r="D24" s="50">
        <v>681</v>
      </c>
      <c r="E24" s="54">
        <f>D24*100/D31</f>
        <v>0.19899544411473019</v>
      </c>
      <c r="F24" s="50">
        <v>1639</v>
      </c>
      <c r="G24" s="54">
        <f>F24*100/F31</f>
        <v>0.4948630856654801</v>
      </c>
      <c r="H24" s="54">
        <f t="shared" si="0"/>
        <v>140.67547723935388</v>
      </c>
      <c r="I24" s="47">
        <f t="shared" si="1"/>
        <v>958</v>
      </c>
      <c r="J24" s="17"/>
      <c r="K24" s="17"/>
      <c r="L24" s="17"/>
    </row>
    <row r="25" spans="1:12">
      <c r="A25" s="51">
        <v>22</v>
      </c>
      <c r="B25" s="48">
        <v>50408</v>
      </c>
      <c r="C25" s="49" t="s">
        <v>31</v>
      </c>
      <c r="D25" s="50">
        <v>8118.06</v>
      </c>
      <c r="E25" s="54">
        <f>D25*100/D31</f>
        <v>2.372183487591816</v>
      </c>
      <c r="F25" s="50">
        <v>4162.99</v>
      </c>
      <c r="G25" s="54">
        <f>F25*100/F31</f>
        <v>1.2569311024981922</v>
      </c>
      <c r="H25" s="54">
        <f t="shared" si="0"/>
        <v>-48.719398476976032</v>
      </c>
      <c r="I25" s="47">
        <f t="shared" si="1"/>
        <v>-3955.0700000000006</v>
      </c>
      <c r="J25" s="17"/>
      <c r="K25" s="17"/>
      <c r="L25" s="17"/>
    </row>
    <row r="26" spans="1:12">
      <c r="A26" s="51">
        <v>23</v>
      </c>
      <c r="B26" s="48">
        <v>50409</v>
      </c>
      <c r="C26" s="51" t="s">
        <v>34</v>
      </c>
      <c r="D26" s="50">
        <v>9779.5</v>
      </c>
      <c r="E26" s="54">
        <f>D26*100/D31</f>
        <v>2.8576739291042643</v>
      </c>
      <c r="F26" s="50">
        <v>8282.5</v>
      </c>
      <c r="G26" s="54">
        <f>F26*100/F31</f>
        <v>2.5007342934864787</v>
      </c>
      <c r="H26" s="54">
        <f t="shared" si="0"/>
        <v>-15.307531059870136</v>
      </c>
      <c r="I26" s="47">
        <f t="shared" si="1"/>
        <v>-1497</v>
      </c>
      <c r="J26" s="17"/>
      <c r="K26" s="17"/>
      <c r="L26" s="17"/>
    </row>
    <row r="27" spans="1:12">
      <c r="A27" s="51">
        <v>24</v>
      </c>
      <c r="B27" s="48">
        <v>50409</v>
      </c>
      <c r="C27" s="51" t="s">
        <v>33</v>
      </c>
      <c r="D27" s="50">
        <v>7760</v>
      </c>
      <c r="E27" s="54">
        <f>D27*100/D31</f>
        <v>2.2675545467405378</v>
      </c>
      <c r="F27" s="50">
        <v>7343.3</v>
      </c>
      <c r="G27" s="54">
        <f>F27*100/F31</f>
        <v>2.2171617431161197</v>
      </c>
      <c r="H27" s="54">
        <f t="shared" si="0"/>
        <v>-5.3698453608247405</v>
      </c>
      <c r="I27" s="47">
        <f t="shared" si="1"/>
        <v>-416.69999999999982</v>
      </c>
      <c r="J27" s="17"/>
      <c r="K27" s="17"/>
      <c r="L27" s="17"/>
    </row>
    <row r="28" spans="1:12">
      <c r="A28" s="51">
        <v>25</v>
      </c>
      <c r="B28" s="48">
        <v>50409</v>
      </c>
      <c r="C28" s="51" t="s">
        <v>32</v>
      </c>
      <c r="D28" s="50">
        <v>18280</v>
      </c>
      <c r="E28" s="54">
        <f>D28*100/D31</f>
        <v>5.3416104528887924</v>
      </c>
      <c r="F28" s="50">
        <v>28885</v>
      </c>
      <c r="G28" s="54">
        <f>F28*100/F31</f>
        <v>8.7212448013711974</v>
      </c>
      <c r="H28" s="54">
        <f t="shared" si="0"/>
        <v>58.014223194748361</v>
      </c>
      <c r="I28" s="47">
        <f t="shared" si="1"/>
        <v>10605</v>
      </c>
    </row>
    <row r="29" spans="1:12">
      <c r="A29" s="51">
        <v>26</v>
      </c>
      <c r="B29" s="48">
        <v>50409</v>
      </c>
      <c r="C29" s="49" t="s">
        <v>113</v>
      </c>
      <c r="D29" s="50">
        <v>39</v>
      </c>
      <c r="E29" s="54">
        <f>D29*100/D31</f>
        <v>1.1396214861196002E-2</v>
      </c>
      <c r="F29" s="50">
        <v>0</v>
      </c>
      <c r="G29" s="54">
        <f>F29*100/F31</f>
        <v>0</v>
      </c>
      <c r="H29" s="54">
        <f t="shared" si="0"/>
        <v>-100</v>
      </c>
      <c r="I29" s="47">
        <f t="shared" si="1"/>
        <v>-39</v>
      </c>
    </row>
    <row r="30" spans="1:12">
      <c r="A30" s="51">
        <v>27</v>
      </c>
      <c r="B30" s="48">
        <v>50504</v>
      </c>
      <c r="C30" s="49" t="s">
        <v>35</v>
      </c>
      <c r="D30" s="50">
        <v>13888</v>
      </c>
      <c r="E30" s="54">
        <f>D30*100/D31</f>
        <v>4.0582213331356431</v>
      </c>
      <c r="F30" s="50">
        <v>16012.33</v>
      </c>
      <c r="G30" s="54">
        <f>F30*100/F31</f>
        <v>4.8346009960304679</v>
      </c>
      <c r="H30" s="54">
        <f t="shared" si="0"/>
        <v>15.29615495391705</v>
      </c>
      <c r="I30" s="47">
        <f t="shared" si="1"/>
        <v>2124.33</v>
      </c>
    </row>
    <row r="31" spans="1:12">
      <c r="A31" s="51"/>
      <c r="B31" s="48"/>
      <c r="C31" s="52" t="s">
        <v>36</v>
      </c>
      <c r="D31" s="55">
        <f>SUM(D4:D30)</f>
        <v>342218.89</v>
      </c>
      <c r="E31" s="118"/>
      <c r="F31" s="55">
        <f>SUM(F4:F30)</f>
        <v>331202.71999999997</v>
      </c>
      <c r="G31" s="118"/>
      <c r="H31" s="54">
        <f t="shared" si="0"/>
        <v>-3.2190420581400523</v>
      </c>
      <c r="I31" s="47">
        <f t="shared" si="1"/>
        <v>-11016.170000000042</v>
      </c>
    </row>
    <row r="32" spans="1:12" ht="14.1" customHeight="1">
      <c r="A32" s="137" t="s">
        <v>157</v>
      </c>
      <c r="B32" s="137"/>
      <c r="C32" s="137"/>
      <c r="D32" s="137"/>
      <c r="E32" s="137"/>
      <c r="F32" s="137"/>
      <c r="G32" s="137"/>
      <c r="H32" s="137"/>
      <c r="I32" s="137"/>
    </row>
    <row r="33" spans="1:9" ht="12" customHeight="1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ht="17.25" customHeight="1">
      <c r="A34" s="45"/>
      <c r="B34" s="45"/>
      <c r="C34" s="146"/>
      <c r="D34" s="146"/>
      <c r="E34" s="45"/>
      <c r="F34" s="45"/>
      <c r="G34" s="45"/>
      <c r="H34" s="45"/>
      <c r="I34" s="45"/>
    </row>
    <row r="35" spans="1:9">
      <c r="C35" s="53" t="s">
        <v>159</v>
      </c>
      <c r="D35" s="147">
        <f>D31</f>
        <v>342218.89</v>
      </c>
      <c r="E35" s="147"/>
    </row>
    <row r="36" spans="1:9">
      <c r="C36" s="53" t="s">
        <v>160</v>
      </c>
      <c r="D36" s="147">
        <f>F31</f>
        <v>331202.71999999997</v>
      </c>
      <c r="E36" s="147"/>
    </row>
    <row r="38" spans="1:9">
      <c r="D38" s="29"/>
    </row>
    <row r="39" spans="1:9">
      <c r="D39" s="29"/>
    </row>
    <row r="40" spans="1:9">
      <c r="D40" s="29"/>
    </row>
    <row r="41" spans="1:9">
      <c r="D41" s="29"/>
    </row>
    <row r="46" spans="1:9">
      <c r="B46" s="138" t="s">
        <v>148</v>
      </c>
      <c r="C46" s="138"/>
      <c r="D46" s="138"/>
      <c r="E46" s="138"/>
      <c r="F46" s="138"/>
    </row>
  </sheetData>
  <mergeCells count="8">
    <mergeCell ref="A1:I1"/>
    <mergeCell ref="B2:B3"/>
    <mergeCell ref="A32:I32"/>
    <mergeCell ref="B46:F46"/>
    <mergeCell ref="A2:A3"/>
    <mergeCell ref="C34:D34"/>
    <mergeCell ref="D35:E35"/>
    <mergeCell ref="D36:E36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zoomScaleNormal="100" workbookViewId="0">
      <selection activeCell="A2" sqref="A2"/>
    </sheetView>
  </sheetViews>
  <sheetFormatPr defaultRowHeight="15"/>
  <cols>
    <col min="1" max="1" width="4.5703125" customWidth="1"/>
    <col min="2" max="2" width="9.140625" customWidth="1"/>
    <col min="3" max="3" width="17.85546875" customWidth="1"/>
    <col min="4" max="4" width="10.5703125" customWidth="1"/>
    <col min="5" max="5" width="12" customWidth="1"/>
    <col min="6" max="6" width="11" customWidth="1"/>
    <col min="7" max="7" width="12.71093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12">
      <c r="A1" t="s">
        <v>161</v>
      </c>
      <c r="K1" s="17"/>
      <c r="L1" s="17"/>
    </row>
    <row r="2" spans="1:12" ht="38.25">
      <c r="A2" s="163" t="s">
        <v>14</v>
      </c>
      <c r="B2" s="164" t="s">
        <v>15</v>
      </c>
      <c r="C2" s="163" t="s">
        <v>16</v>
      </c>
      <c r="D2" s="164" t="s">
        <v>162</v>
      </c>
      <c r="E2" s="164" t="s">
        <v>163</v>
      </c>
      <c r="F2" s="164" t="s">
        <v>164</v>
      </c>
      <c r="G2" s="164" t="s">
        <v>165</v>
      </c>
      <c r="H2" s="20"/>
      <c r="I2" s="20"/>
      <c r="J2" s="21"/>
    </row>
    <row r="3" spans="1:12">
      <c r="A3" s="165">
        <v>1</v>
      </c>
      <c r="B3" s="170">
        <v>40110</v>
      </c>
      <c r="C3" s="171" t="s">
        <v>114</v>
      </c>
      <c r="D3" s="172">
        <f>'[1]JANAR 2024'!$L$2</f>
        <v>31204.120000000006</v>
      </c>
      <c r="E3" s="172">
        <f>'[1]SHKURT 2024'!$L$2</f>
        <v>30362.000000000004</v>
      </c>
      <c r="F3" s="172">
        <f>'[2]TOTALI 2024'!$D$3</f>
        <v>35979.620000000003</v>
      </c>
      <c r="G3" s="166">
        <f>D3+E3+F3</f>
        <v>97545.74000000002</v>
      </c>
      <c r="H3" s="22"/>
      <c r="I3" s="23"/>
      <c r="J3" s="21"/>
    </row>
    <row r="4" spans="1:12">
      <c r="A4" s="165">
        <v>2</v>
      </c>
      <c r="B4" s="170">
        <v>50001</v>
      </c>
      <c r="C4" s="171" t="s">
        <v>115</v>
      </c>
      <c r="D4" s="172">
        <f>'[1]JANAR 2024'!$L$3</f>
        <v>7281.92</v>
      </c>
      <c r="E4" s="172">
        <f>'[1]SHKURT 2024'!$L$3</f>
        <v>6005</v>
      </c>
      <c r="F4" s="172">
        <f>'[2]TOTALI 2024'!$D$4</f>
        <v>7310.5</v>
      </c>
      <c r="G4" s="166">
        <f t="shared" ref="G4:G28" si="0">D4+E4+F4</f>
        <v>20597.419999999998</v>
      </c>
      <c r="H4" s="22"/>
      <c r="I4" s="23"/>
      <c r="J4" s="21"/>
    </row>
    <row r="5" spans="1:12">
      <c r="A5" s="165">
        <v>3</v>
      </c>
      <c r="B5" s="170">
        <v>50009</v>
      </c>
      <c r="C5" s="171" t="s">
        <v>116</v>
      </c>
      <c r="D5" s="172">
        <f>'[1]JANAR 2024'!$L$4</f>
        <v>1968.9899999999998</v>
      </c>
      <c r="E5" s="172">
        <f>'[1]SHKURT 2024'!$L$4</f>
        <v>2653.45</v>
      </c>
      <c r="F5" s="172">
        <f>'[2]TOTALI 2024'!$D$5</f>
        <v>94351.069999999992</v>
      </c>
      <c r="G5" s="166">
        <f t="shared" si="0"/>
        <v>98973.51</v>
      </c>
      <c r="H5" s="22"/>
      <c r="I5" s="23"/>
      <c r="J5" s="21"/>
    </row>
    <row r="6" spans="1:12">
      <c r="A6" s="165">
        <v>4</v>
      </c>
      <c r="B6" s="170">
        <v>50013</v>
      </c>
      <c r="C6" s="171" t="s">
        <v>117</v>
      </c>
      <c r="D6" s="172">
        <f>'[1]JANAR 2024'!$L$5</f>
        <v>68</v>
      </c>
      <c r="E6" s="172">
        <f>'[1]SHKURT 2024'!$L$5</f>
        <v>16</v>
      </c>
      <c r="F6" s="172">
        <f>'[2]TOTALI 2024'!$D$6</f>
        <v>32</v>
      </c>
      <c r="G6" s="166">
        <f t="shared" si="0"/>
        <v>116</v>
      </c>
      <c r="H6" s="22"/>
      <c r="I6" s="23"/>
      <c r="J6" s="21"/>
    </row>
    <row r="7" spans="1:12">
      <c r="A7" s="165">
        <v>5</v>
      </c>
      <c r="B7" s="170">
        <v>50014</v>
      </c>
      <c r="C7" s="171" t="s">
        <v>118</v>
      </c>
      <c r="D7" s="172">
        <v>0</v>
      </c>
      <c r="E7" s="172">
        <v>0</v>
      </c>
      <c r="F7" s="172">
        <f>'[2]TOTALI 2024'!$D$7</f>
        <v>0</v>
      </c>
      <c r="G7" s="166">
        <f t="shared" si="0"/>
        <v>0</v>
      </c>
      <c r="H7" s="22"/>
    </row>
    <row r="8" spans="1:12">
      <c r="A8" s="165">
        <v>6</v>
      </c>
      <c r="B8" s="170">
        <v>50015</v>
      </c>
      <c r="C8" s="171" t="s">
        <v>119</v>
      </c>
      <c r="D8" s="172">
        <f>'[1]JANAR 2024'!$L$7</f>
        <v>131</v>
      </c>
      <c r="E8" s="172">
        <f>'[1]SHKURT 2024'!$L$7</f>
        <v>120</v>
      </c>
      <c r="F8" s="172">
        <f>'[2]TOTALI 2024'!$D$8</f>
        <v>131</v>
      </c>
      <c r="G8" s="166">
        <f t="shared" si="0"/>
        <v>382</v>
      </c>
      <c r="H8" s="22"/>
    </row>
    <row r="9" spans="1:12">
      <c r="A9" s="165">
        <v>7</v>
      </c>
      <c r="B9" s="170">
        <v>50016</v>
      </c>
      <c r="C9" s="171" t="s">
        <v>120</v>
      </c>
      <c r="D9" s="172">
        <f>'[1]JANAR 2024'!$L$8</f>
        <v>3313</v>
      </c>
      <c r="E9" s="172">
        <f>'[1]SHKURT 2024'!$L$8</f>
        <v>2247</v>
      </c>
      <c r="F9" s="172">
        <f>'[2]TOTALI 2024'!$D$9</f>
        <v>2464</v>
      </c>
      <c r="G9" s="166">
        <f t="shared" si="0"/>
        <v>8024</v>
      </c>
      <c r="H9" s="22"/>
    </row>
    <row r="10" spans="1:12">
      <c r="A10" s="165">
        <v>8</v>
      </c>
      <c r="B10" s="170">
        <v>50017</v>
      </c>
      <c r="C10" s="171" t="s">
        <v>121</v>
      </c>
      <c r="D10" s="172">
        <f>'[1]JANAR 2024'!$L$9</f>
        <v>800</v>
      </c>
      <c r="E10" s="172">
        <f>'[1]SHKURT 2024'!$L$9</f>
        <v>640</v>
      </c>
      <c r="F10" s="172">
        <f>'[2]TOTALI 2024'!$D$10</f>
        <v>320</v>
      </c>
      <c r="G10" s="166">
        <f t="shared" si="0"/>
        <v>1760</v>
      </c>
      <c r="H10" s="22"/>
      <c r="I10" s="23"/>
      <c r="J10" s="21"/>
    </row>
    <row r="11" spans="1:12">
      <c r="A11" s="165">
        <v>9</v>
      </c>
      <c r="B11" s="170">
        <v>50019</v>
      </c>
      <c r="C11" s="171" t="s">
        <v>122</v>
      </c>
      <c r="D11" s="172">
        <f>'[1]JANAR 2024'!$L$10</f>
        <v>695.7</v>
      </c>
      <c r="E11" s="172">
        <f>'[1]SHKURT 2024'!$L$10</f>
        <v>288.5</v>
      </c>
      <c r="F11" s="172">
        <f>'[2]TOTALI 2024'!$D$11</f>
        <v>128.9</v>
      </c>
      <c r="G11" s="166">
        <f t="shared" si="0"/>
        <v>1113.1000000000001</v>
      </c>
      <c r="H11" s="22"/>
      <c r="I11" s="23"/>
      <c r="J11" s="21"/>
    </row>
    <row r="12" spans="1:12">
      <c r="A12" s="165">
        <v>10</v>
      </c>
      <c r="B12" s="170">
        <v>50024</v>
      </c>
      <c r="C12" s="171" t="s">
        <v>208</v>
      </c>
      <c r="D12" s="172">
        <f>'[1]JANAR 2024'!$L$11</f>
        <v>68</v>
      </c>
      <c r="E12" s="172">
        <f>'[1]SHKURT 2024'!$L$11</f>
        <v>54</v>
      </c>
      <c r="F12" s="172">
        <f>'[2]TOTALI 2024'!$D$12</f>
        <v>72</v>
      </c>
      <c r="G12" s="166">
        <f t="shared" si="0"/>
        <v>194</v>
      </c>
      <c r="H12" s="22"/>
      <c r="I12" s="23"/>
      <c r="J12" s="21"/>
    </row>
    <row r="13" spans="1:12">
      <c r="A13" s="165">
        <v>11</v>
      </c>
      <c r="B13" s="170">
        <v>50026</v>
      </c>
      <c r="C13" s="171" t="s">
        <v>123</v>
      </c>
      <c r="D13" s="172">
        <f>'[1]JANAR 2024'!$L$12</f>
        <v>1523.8700000000001</v>
      </c>
      <c r="E13" s="172">
        <f>'[1]SHKURT 2024'!$L$12</f>
        <v>432.53999999999996</v>
      </c>
      <c r="F13" s="172">
        <f>'[2]TOTALI 2024'!$D$13</f>
        <v>1007.96</v>
      </c>
      <c r="G13" s="166">
        <f t="shared" si="0"/>
        <v>2964.37</v>
      </c>
      <c r="H13" s="22"/>
      <c r="I13" s="23"/>
      <c r="J13" s="21"/>
    </row>
    <row r="14" spans="1:12">
      <c r="A14" s="165">
        <v>12</v>
      </c>
      <c r="B14" s="170">
        <v>50029</v>
      </c>
      <c r="C14" s="171" t="s">
        <v>209</v>
      </c>
      <c r="D14" s="172">
        <f>'[1]JANAR 2024'!$L$13</f>
        <v>5742</v>
      </c>
      <c r="E14" s="172">
        <f>'[1]SHKURT 2024'!$L$13</f>
        <v>2790</v>
      </c>
      <c r="F14" s="172">
        <f>'[2]TOTALI 2024'!$D$18</f>
        <v>12150</v>
      </c>
      <c r="G14" s="166">
        <f t="shared" si="0"/>
        <v>20682</v>
      </c>
      <c r="H14" s="22"/>
      <c r="I14" s="23"/>
      <c r="J14" s="21"/>
    </row>
    <row r="15" spans="1:12">
      <c r="A15" s="165">
        <v>13</v>
      </c>
      <c r="B15" s="170">
        <v>50032</v>
      </c>
      <c r="C15" s="171" t="s">
        <v>124</v>
      </c>
      <c r="D15" s="172">
        <f>'[1]JANAR 2024'!$L$14</f>
        <v>1188</v>
      </c>
      <c r="E15" s="172">
        <f>'[1]SHKURT 2024'!$L$14</f>
        <v>945</v>
      </c>
      <c r="F15" s="172">
        <f>'[2]TOTALI 2024'!$D$14</f>
        <v>2137</v>
      </c>
      <c r="G15" s="166">
        <f t="shared" si="0"/>
        <v>4270</v>
      </c>
      <c r="H15" s="22"/>
      <c r="I15" s="23"/>
      <c r="J15" s="21"/>
    </row>
    <row r="16" spans="1:12">
      <c r="A16" s="165">
        <v>14</v>
      </c>
      <c r="B16" s="170">
        <v>50103</v>
      </c>
      <c r="C16" s="171" t="s">
        <v>125</v>
      </c>
      <c r="D16" s="172">
        <f>'[1]JANAR 2024'!$L$15</f>
        <v>500</v>
      </c>
      <c r="E16" s="172">
        <v>0</v>
      </c>
      <c r="F16" s="172">
        <f>'[2]TOTALI 2024'!$D$15</f>
        <v>0</v>
      </c>
      <c r="G16" s="166">
        <f t="shared" si="0"/>
        <v>500</v>
      </c>
      <c r="H16" s="22"/>
      <c r="I16" s="23"/>
      <c r="J16" s="21"/>
    </row>
    <row r="17" spans="1:10">
      <c r="A17" s="165">
        <v>15</v>
      </c>
      <c r="B17" s="170">
        <v>50104</v>
      </c>
      <c r="C17" s="171" t="s">
        <v>126</v>
      </c>
      <c r="D17" s="172">
        <f>'[1]JANAR 2024'!$L$16</f>
        <v>230</v>
      </c>
      <c r="E17" s="172">
        <f>'[1]SHKURT 2024'!$L$16</f>
        <v>300</v>
      </c>
      <c r="F17" s="172">
        <f>'[2]TOTALI 2024'!$D$16</f>
        <v>3950</v>
      </c>
      <c r="G17" s="166">
        <f t="shared" si="0"/>
        <v>4480</v>
      </c>
      <c r="H17" s="22"/>
      <c r="I17" s="23"/>
      <c r="J17" s="21"/>
    </row>
    <row r="18" spans="1:10">
      <c r="A18" s="165">
        <v>16</v>
      </c>
      <c r="B18" s="170">
        <v>50205</v>
      </c>
      <c r="C18" s="171" t="s">
        <v>127</v>
      </c>
      <c r="D18" s="172">
        <f>'[1]JANAR 2024'!$L$17</f>
        <v>390.28</v>
      </c>
      <c r="E18" s="172">
        <f>'[1]SHKURT 2024'!$L$17</f>
        <v>267</v>
      </c>
      <c r="F18" s="172">
        <f>'[2]TOTALI 2024'!$D$17</f>
        <v>629.5</v>
      </c>
      <c r="G18" s="166">
        <f t="shared" si="0"/>
        <v>1286.78</v>
      </c>
      <c r="H18" s="22"/>
      <c r="I18" s="23"/>
      <c r="J18" s="21"/>
    </row>
    <row r="19" spans="1:10">
      <c r="A19" s="165">
        <v>17</v>
      </c>
      <c r="B19" s="170">
        <v>50401</v>
      </c>
      <c r="C19" s="171" t="s">
        <v>128</v>
      </c>
      <c r="D19" s="172">
        <v>0</v>
      </c>
      <c r="E19" s="172">
        <v>0</v>
      </c>
      <c r="F19" s="172">
        <f>'[2]TOTALI 2024'!$D$19</f>
        <v>0</v>
      </c>
      <c r="G19" s="166">
        <f t="shared" si="0"/>
        <v>0</v>
      </c>
      <c r="H19" s="22"/>
      <c r="I19" s="23"/>
      <c r="J19" s="21"/>
    </row>
    <row r="20" spans="1:10">
      <c r="A20" s="165">
        <v>18</v>
      </c>
      <c r="B20" s="170">
        <v>50403</v>
      </c>
      <c r="C20" s="171" t="s">
        <v>129</v>
      </c>
      <c r="D20" s="172">
        <v>0</v>
      </c>
      <c r="E20" s="172">
        <v>0</v>
      </c>
      <c r="F20" s="172">
        <f>'[2]TOTALI 2024'!$D$20</f>
        <v>0</v>
      </c>
      <c r="G20" s="166">
        <f t="shared" si="0"/>
        <v>0</v>
      </c>
      <c r="H20" s="22"/>
      <c r="I20" s="23"/>
      <c r="J20" s="21"/>
    </row>
    <row r="21" spans="1:10">
      <c r="A21" s="165">
        <v>19</v>
      </c>
      <c r="B21" s="173">
        <v>50405</v>
      </c>
      <c r="C21" s="165" t="s">
        <v>130</v>
      </c>
      <c r="D21" s="172">
        <f>'[1]JANAR 2024'!$L$20</f>
        <v>100</v>
      </c>
      <c r="E21" s="121">
        <f>'[1]SHKURT 2024'!$L$20</f>
        <v>1872.6799999999998</v>
      </c>
      <c r="F21" s="172">
        <f>'[2]TOTALI 2024'!$D$21</f>
        <v>210</v>
      </c>
      <c r="G21" s="166">
        <f t="shared" si="0"/>
        <v>2182.6799999999998</v>
      </c>
      <c r="H21" s="22"/>
      <c r="I21" s="23"/>
      <c r="J21" s="21"/>
    </row>
    <row r="22" spans="1:10">
      <c r="A22" s="165">
        <v>20</v>
      </c>
      <c r="B22" s="173">
        <v>50406</v>
      </c>
      <c r="C22" s="165" t="s">
        <v>131</v>
      </c>
      <c r="D22" s="172">
        <v>0</v>
      </c>
      <c r="E22" s="121">
        <v>0</v>
      </c>
      <c r="F22" s="172">
        <f>'[2]TOTALI 2024'!$D$22</f>
        <v>0</v>
      </c>
      <c r="G22" s="166">
        <f t="shared" si="0"/>
        <v>0</v>
      </c>
      <c r="H22" s="22"/>
      <c r="I22" s="23"/>
      <c r="J22" s="21"/>
    </row>
    <row r="23" spans="1:10">
      <c r="A23" s="165">
        <v>21</v>
      </c>
      <c r="B23" s="173">
        <v>50407</v>
      </c>
      <c r="C23" s="165" t="s">
        <v>132</v>
      </c>
      <c r="D23" s="172">
        <f>'[1]JANAR 2024'!$L$22</f>
        <v>1275</v>
      </c>
      <c r="E23" s="121">
        <f>'[1]SHKURT 2024'!$L$22</f>
        <v>182</v>
      </c>
      <c r="F23" s="172">
        <f>'[2]TOTALI 2024'!$D$23</f>
        <v>182</v>
      </c>
      <c r="G23" s="166">
        <f t="shared" si="0"/>
        <v>1639</v>
      </c>
      <c r="H23" s="22"/>
      <c r="I23" s="23"/>
      <c r="J23" s="21"/>
    </row>
    <row r="24" spans="1:10">
      <c r="A24" s="165">
        <v>22</v>
      </c>
      <c r="B24" s="173">
        <v>50408</v>
      </c>
      <c r="C24" s="165" t="s">
        <v>133</v>
      </c>
      <c r="D24" s="172">
        <f>'[1]JANAR 2024'!$L$23</f>
        <v>2986.74</v>
      </c>
      <c r="E24" s="121">
        <f>'[1]SHKURT 2024'!$L$23</f>
        <v>816.25</v>
      </c>
      <c r="F24" s="172">
        <f>'[2]TOTALI 2024'!$D$24</f>
        <v>360</v>
      </c>
      <c r="G24" s="166">
        <f t="shared" si="0"/>
        <v>4162.99</v>
      </c>
      <c r="H24" s="22"/>
      <c r="I24" s="23"/>
      <c r="J24" s="21"/>
    </row>
    <row r="25" spans="1:10">
      <c r="A25" s="165">
        <v>23</v>
      </c>
      <c r="B25" s="173">
        <v>50409</v>
      </c>
      <c r="C25" s="165" t="s">
        <v>134</v>
      </c>
      <c r="D25" s="172">
        <f>'[1]JANAR 2024'!$L$24</f>
        <v>3242.5</v>
      </c>
      <c r="E25" s="121">
        <f>'[1]SHKURT 2024'!$L$24</f>
        <v>2301</v>
      </c>
      <c r="F25" s="172">
        <f>'[2]TOTALI 2024'!$D$25</f>
        <v>2545</v>
      </c>
      <c r="G25" s="166">
        <f t="shared" si="0"/>
        <v>8088.5</v>
      </c>
      <c r="H25" s="22"/>
      <c r="I25" s="23"/>
      <c r="J25" s="21"/>
    </row>
    <row r="26" spans="1:10">
      <c r="A26" s="165">
        <v>24</v>
      </c>
      <c r="B26" s="173">
        <v>50409</v>
      </c>
      <c r="C26" s="165" t="s">
        <v>135</v>
      </c>
      <c r="D26" s="121">
        <f>'[1]JANAR 2024'!$L$25</f>
        <v>2354</v>
      </c>
      <c r="E26" s="121">
        <f>'[1]SHKURT 2024'!$L$25</f>
        <v>2415.3000000000002</v>
      </c>
      <c r="F26" s="172">
        <f>'[2]TOTALI 2024'!$D$26</f>
        <v>2574</v>
      </c>
      <c r="G26" s="166">
        <f t="shared" si="0"/>
        <v>7343.3</v>
      </c>
      <c r="H26" s="22"/>
      <c r="I26" s="23"/>
      <c r="J26" s="21"/>
    </row>
    <row r="27" spans="1:10">
      <c r="A27" s="165">
        <v>25</v>
      </c>
      <c r="B27" s="173">
        <v>50409</v>
      </c>
      <c r="C27" s="165" t="s">
        <v>136</v>
      </c>
      <c r="D27" s="121">
        <f>'[1]JANAR 2024'!$L$26</f>
        <v>7385</v>
      </c>
      <c r="E27" s="121">
        <f>'[1]SHKURT 2024'!$L$26</f>
        <v>18740</v>
      </c>
      <c r="F27" s="172">
        <f>'[2]TOTALI 2024'!$D$27</f>
        <v>2760</v>
      </c>
      <c r="G27" s="166">
        <f t="shared" si="0"/>
        <v>28885</v>
      </c>
      <c r="H27" s="22"/>
      <c r="I27" s="23"/>
      <c r="J27" s="21"/>
    </row>
    <row r="28" spans="1:10">
      <c r="A28" s="165">
        <v>26</v>
      </c>
      <c r="B28" s="173">
        <v>50409</v>
      </c>
      <c r="C28" s="165" t="s">
        <v>137</v>
      </c>
      <c r="D28" s="121">
        <v>0</v>
      </c>
      <c r="E28" s="121">
        <v>0</v>
      </c>
      <c r="F28" s="172">
        <f>'[2]TOTALI 2024'!$D$28</f>
        <v>0</v>
      </c>
      <c r="G28" s="167">
        <f t="shared" si="0"/>
        <v>0</v>
      </c>
      <c r="H28" s="24"/>
      <c r="I28" s="25"/>
      <c r="J28" s="21"/>
    </row>
    <row r="29" spans="1:10">
      <c r="A29" s="165">
        <v>27</v>
      </c>
      <c r="B29" s="173">
        <v>50409</v>
      </c>
      <c r="C29" s="165" t="s">
        <v>210</v>
      </c>
      <c r="D29" s="172"/>
      <c r="E29" s="172">
        <v>0</v>
      </c>
      <c r="F29" s="172">
        <v>0</v>
      </c>
      <c r="G29" s="167"/>
      <c r="H29" s="24"/>
      <c r="I29" s="25"/>
      <c r="J29" s="21"/>
    </row>
    <row r="30" spans="1:10">
      <c r="A30" s="165">
        <v>28</v>
      </c>
      <c r="B30" s="173">
        <v>56000</v>
      </c>
      <c r="C30" s="165" t="s">
        <v>211</v>
      </c>
      <c r="D30" s="172"/>
      <c r="E30" s="172">
        <v>0</v>
      </c>
      <c r="F30" s="172">
        <v>0</v>
      </c>
      <c r="G30" s="167"/>
      <c r="H30" s="24"/>
      <c r="I30" s="25"/>
      <c r="J30" s="21"/>
    </row>
    <row r="31" spans="1:10">
      <c r="A31" s="165">
        <v>29</v>
      </c>
      <c r="B31" s="174">
        <v>50504</v>
      </c>
      <c r="C31" s="165" t="s">
        <v>138</v>
      </c>
      <c r="D31" s="121">
        <f>'[1]JANAR 2024'!$L$28</f>
        <v>5233</v>
      </c>
      <c r="E31" s="121">
        <f>'[1]SHKURT 2024'!$L$28</f>
        <v>4643.33</v>
      </c>
      <c r="F31" s="172">
        <f>'[2]TOTALI 2024'!$D$29</f>
        <v>6136</v>
      </c>
      <c r="G31" s="166">
        <f t="shared" ref="G31" si="1">D31+E31+F31</f>
        <v>16012.33</v>
      </c>
      <c r="H31" s="24"/>
      <c r="I31" s="25"/>
      <c r="J31" s="21"/>
    </row>
    <row r="32" spans="1:10">
      <c r="A32" s="168" t="s">
        <v>2</v>
      </c>
      <c r="B32" s="168"/>
      <c r="C32" s="168"/>
      <c r="D32" s="169">
        <f>SUM(D3:D31)</f>
        <v>77681.119999999995</v>
      </c>
      <c r="E32" s="169">
        <f t="shared" ref="E32:G32" si="2">SUM(E3:E31)</f>
        <v>78091.05</v>
      </c>
      <c r="F32" s="169">
        <f t="shared" si="2"/>
        <v>175430.55</v>
      </c>
      <c r="G32" s="169">
        <f t="shared" si="2"/>
        <v>331202.72000000003</v>
      </c>
    </row>
    <row r="33" spans="1:7">
      <c r="A33" s="137" t="s">
        <v>203</v>
      </c>
      <c r="B33" s="137"/>
      <c r="C33" s="137"/>
      <c r="D33" s="137"/>
      <c r="E33" s="137"/>
      <c r="F33" s="137"/>
      <c r="G33" s="137"/>
    </row>
    <row r="37" spans="1:7">
      <c r="C37" s="18" t="s">
        <v>162</v>
      </c>
      <c r="D37" s="18" t="s">
        <v>166</v>
      </c>
      <c r="E37" s="18" t="s">
        <v>164</v>
      </c>
    </row>
    <row r="38" spans="1:7">
      <c r="C38" s="18"/>
      <c r="D38" s="18"/>
      <c r="E38" s="18"/>
    </row>
    <row r="39" spans="1:7">
      <c r="C39" s="26">
        <f>D32</f>
        <v>77681.119999999995</v>
      </c>
      <c r="D39" s="27">
        <f>E32</f>
        <v>78091.05</v>
      </c>
      <c r="E39" s="28">
        <f>F32</f>
        <v>175430.55</v>
      </c>
    </row>
  </sheetData>
  <mergeCells count="2">
    <mergeCell ref="A33:G33"/>
    <mergeCell ref="A32:C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zoomScaleNormal="100" workbookViewId="0">
      <selection activeCell="A2" sqref="A2"/>
    </sheetView>
  </sheetViews>
  <sheetFormatPr defaultRowHeight="15"/>
  <cols>
    <col min="1" max="1" width="25.28515625" customWidth="1"/>
    <col min="2" max="2" width="13.42578125" customWidth="1"/>
    <col min="3" max="3" width="8.7109375" customWidth="1"/>
    <col min="4" max="4" width="11.28515625" customWidth="1"/>
    <col min="5" max="5" width="9.140625" customWidth="1"/>
    <col min="6" max="6" width="8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>
      <c r="A1" t="s">
        <v>167</v>
      </c>
    </row>
    <row r="2" spans="1:14" ht="77.25">
      <c r="A2" s="56" t="s">
        <v>3</v>
      </c>
      <c r="B2" s="57" t="s">
        <v>152</v>
      </c>
      <c r="C2" s="57" t="s">
        <v>100</v>
      </c>
      <c r="D2" s="6" t="s">
        <v>168</v>
      </c>
      <c r="E2" s="6" t="s">
        <v>4</v>
      </c>
      <c r="F2" s="6" t="s">
        <v>202</v>
      </c>
      <c r="G2" s="6" t="s">
        <v>6</v>
      </c>
      <c r="H2" s="6" t="s">
        <v>201</v>
      </c>
      <c r="J2" s="35"/>
      <c r="K2" s="30"/>
      <c r="L2" s="38"/>
      <c r="M2" s="39"/>
      <c r="N2" s="30"/>
    </row>
    <row r="3" spans="1:14" ht="27" customHeight="1">
      <c r="A3" s="58" t="s">
        <v>0</v>
      </c>
      <c r="B3" s="59">
        <v>13212457</v>
      </c>
      <c r="C3" s="60">
        <f>B3*100/B10</f>
        <v>89.768349704559725</v>
      </c>
      <c r="D3" s="119">
        <v>3006181.83</v>
      </c>
      <c r="E3" s="116">
        <f>D3*100/B3</f>
        <v>22.752632837329195</v>
      </c>
      <c r="F3" s="120">
        <f>D3*100/D10</f>
        <v>97.515185684785422</v>
      </c>
      <c r="G3" s="5">
        <v>2237482.9700000002</v>
      </c>
      <c r="H3" s="116">
        <f>(D3-G3)*100/G3</f>
        <v>34.355517798644954</v>
      </c>
      <c r="J3" s="35"/>
      <c r="K3" s="37"/>
      <c r="L3" s="38"/>
      <c r="M3" s="39"/>
      <c r="N3" s="30"/>
    </row>
    <row r="4" spans="1:14" ht="27.75" customHeight="1">
      <c r="A4" s="58" t="s">
        <v>154</v>
      </c>
      <c r="B4" s="61">
        <v>1436260</v>
      </c>
      <c r="C4" s="60">
        <f>B4*100/B10</f>
        <v>9.7582675157747687</v>
      </c>
      <c r="D4" s="121">
        <v>64614.94</v>
      </c>
      <c r="E4" s="116">
        <f>D4*100/B4</f>
        <v>4.4988330803614947</v>
      </c>
      <c r="F4" s="120">
        <f>D4*100/D10</f>
        <v>2.0959935986677389</v>
      </c>
      <c r="G4" s="122">
        <v>0</v>
      </c>
      <c r="H4" s="116" t="e">
        <f>(D4-G4)*100/G4</f>
        <v>#DIV/0!</v>
      </c>
      <c r="J4" s="40"/>
      <c r="K4" s="30"/>
      <c r="L4" s="141"/>
      <c r="M4" s="41"/>
      <c r="N4" s="30"/>
    </row>
    <row r="5" spans="1:14" ht="27" customHeight="1">
      <c r="A5" s="58" t="s">
        <v>1</v>
      </c>
      <c r="B5" s="62">
        <v>0</v>
      </c>
      <c r="C5" s="60">
        <f>B5*100/B10</f>
        <v>0</v>
      </c>
      <c r="D5" s="10" t="s">
        <v>169</v>
      </c>
      <c r="E5" s="116"/>
      <c r="F5" s="120"/>
      <c r="G5" s="10">
        <v>0</v>
      </c>
      <c r="H5" s="116"/>
      <c r="J5" s="40"/>
      <c r="K5" s="42"/>
      <c r="L5" s="141"/>
      <c r="M5" s="42"/>
      <c r="N5" s="33"/>
    </row>
    <row r="6" spans="1:14" ht="26.25">
      <c r="A6" s="58" t="s">
        <v>143</v>
      </c>
      <c r="B6" s="62">
        <v>48757.99</v>
      </c>
      <c r="C6" s="60">
        <f>B6*100/B10</f>
        <v>0.33127254811209045</v>
      </c>
      <c r="D6" s="10">
        <v>11986.5</v>
      </c>
      <c r="E6" s="116">
        <f>D6*100/B6</f>
        <v>24.583663108343885</v>
      </c>
      <c r="F6" s="120">
        <f>D6*100/D10</f>
        <v>0.38882071654683659</v>
      </c>
      <c r="G6" s="10"/>
      <c r="H6" s="116" t="e">
        <f>(D6-G6)*100/G6</f>
        <v>#DIV/0!</v>
      </c>
      <c r="J6" s="40"/>
      <c r="K6" s="42"/>
      <c r="L6" s="141"/>
      <c r="M6" s="42"/>
      <c r="N6" s="33"/>
    </row>
    <row r="7" spans="1:14" ht="33" customHeight="1">
      <c r="A7" s="58" t="s">
        <v>144</v>
      </c>
      <c r="B7" s="62">
        <v>18341.330000000002</v>
      </c>
      <c r="C7" s="60">
        <f>B7*100/B10</f>
        <v>0.12461504514162149</v>
      </c>
      <c r="D7" s="10"/>
      <c r="E7" s="116">
        <f>D7*100/B7</f>
        <v>0</v>
      </c>
      <c r="F7" s="120"/>
      <c r="G7" s="10"/>
      <c r="H7" s="116"/>
      <c r="J7" s="40"/>
      <c r="K7" s="42"/>
      <c r="L7" s="141"/>
      <c r="M7" s="42"/>
      <c r="N7" s="33"/>
    </row>
    <row r="8" spans="1:14" ht="26.25" customHeight="1">
      <c r="A8" s="58" t="s">
        <v>145</v>
      </c>
      <c r="B8" s="61">
        <v>0</v>
      </c>
      <c r="C8" s="60">
        <f>B8*100/B10</f>
        <v>0</v>
      </c>
      <c r="D8" s="5"/>
      <c r="E8" s="116" t="e">
        <f t="shared" ref="E8" si="0">D8*100/B8</f>
        <v>#DIV/0!</v>
      </c>
      <c r="F8" s="120">
        <f>D8*100/D10</f>
        <v>0</v>
      </c>
      <c r="G8" s="5">
        <v>1007</v>
      </c>
      <c r="H8" s="116">
        <f>(D8-G8)*100/G8</f>
        <v>-100</v>
      </c>
      <c r="J8" s="43"/>
      <c r="K8" s="41"/>
      <c r="L8" s="141"/>
      <c r="M8" s="43"/>
      <c r="N8" s="33"/>
    </row>
    <row r="9" spans="1:14" ht="26.25">
      <c r="A9" s="58" t="s">
        <v>146</v>
      </c>
      <c r="B9" s="61">
        <v>2575.0100000000002</v>
      </c>
      <c r="C9" s="60">
        <f>B9*100/B10</f>
        <v>1.7495186411788387E-2</v>
      </c>
      <c r="D9" s="5"/>
      <c r="E9" s="116">
        <f>D9*100/B9</f>
        <v>0</v>
      </c>
      <c r="F9" s="120"/>
      <c r="G9" s="5"/>
      <c r="H9" s="116"/>
    </row>
    <row r="10" spans="1:14" ht="28.5" customHeight="1">
      <c r="A10" s="63" t="s">
        <v>2</v>
      </c>
      <c r="B10" s="64">
        <f>SUM(B3:B9)</f>
        <v>14718391.33</v>
      </c>
      <c r="C10" s="65">
        <f>SUM(C3:C9)</f>
        <v>100</v>
      </c>
      <c r="D10" s="7">
        <f>SUM(D3:D9)</f>
        <v>3082783.27</v>
      </c>
      <c r="E10" s="123"/>
      <c r="F10" s="124">
        <f>D10*100/B10</f>
        <v>20.94511010667631</v>
      </c>
      <c r="G10" s="7">
        <f>SUM(G3:G9)</f>
        <v>2238489.9700000002</v>
      </c>
      <c r="H10" s="123">
        <f>(D10-G10)*100/G10</f>
        <v>37.717091044191712</v>
      </c>
    </row>
    <row r="11" spans="1:14">
      <c r="A11" s="149" t="s">
        <v>170</v>
      </c>
      <c r="B11" s="149"/>
      <c r="C11" s="149"/>
      <c r="D11" s="149"/>
      <c r="E11" s="149"/>
      <c r="F11" s="149"/>
      <c r="G11" s="149"/>
      <c r="H11" s="149"/>
    </row>
    <row r="16" spans="1:14" ht="26.25">
      <c r="A16" s="6" t="s">
        <v>168</v>
      </c>
      <c r="B16" s="5">
        <f>D10</f>
        <v>3082783.27</v>
      </c>
    </row>
    <row r="17" spans="1:8" ht="26.25">
      <c r="A17" s="6" t="s">
        <v>6</v>
      </c>
      <c r="B17" s="5">
        <f>G10</f>
        <v>2238489.9700000002</v>
      </c>
    </row>
    <row r="20" spans="1:8" s="17" customFormat="1"/>
    <row r="21" spans="1:8">
      <c r="A21" s="148" t="s">
        <v>149</v>
      </c>
      <c r="B21" s="148"/>
      <c r="C21" s="148"/>
      <c r="D21" s="148"/>
      <c r="E21" s="148"/>
      <c r="F21" s="71"/>
      <c r="G21" s="71"/>
      <c r="H21" s="71"/>
    </row>
  </sheetData>
  <mergeCells count="3">
    <mergeCell ref="A21:E21"/>
    <mergeCell ref="L4:L8"/>
    <mergeCell ref="A11:H11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zoomScaleNormal="100" workbookViewId="0">
      <selection activeCell="A2" sqref="A2"/>
    </sheetView>
  </sheetViews>
  <sheetFormatPr defaultRowHeight="1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1.85546875" customWidth="1"/>
    <col min="7" max="7" width="10.42578125" customWidth="1"/>
    <col min="9" max="9" width="11.28515625" bestFit="1" customWidth="1"/>
  </cols>
  <sheetData>
    <row r="1" spans="1:9">
      <c r="A1" s="150" t="s">
        <v>175</v>
      </c>
      <c r="B1" s="150"/>
      <c r="C1" s="150"/>
      <c r="D1" s="150"/>
      <c r="E1" s="150"/>
      <c r="F1" s="150"/>
      <c r="G1" s="150"/>
    </row>
    <row r="2" spans="1:9" ht="78" customHeight="1">
      <c r="A2" s="8" t="s">
        <v>7</v>
      </c>
      <c r="B2" s="4" t="s">
        <v>174</v>
      </c>
      <c r="C2" s="4" t="s">
        <v>172</v>
      </c>
      <c r="D2" s="4" t="s">
        <v>4</v>
      </c>
      <c r="E2" s="4" t="s">
        <v>173</v>
      </c>
      <c r="F2" s="4" t="s">
        <v>98</v>
      </c>
      <c r="G2" s="4" t="s">
        <v>171</v>
      </c>
    </row>
    <row r="3" spans="1:9">
      <c r="A3" s="67"/>
      <c r="B3" s="4"/>
      <c r="C3" s="4"/>
      <c r="D3" s="68"/>
      <c r="E3" s="67"/>
      <c r="F3" s="4"/>
      <c r="G3" s="4" t="s">
        <v>8</v>
      </c>
    </row>
    <row r="4" spans="1:9">
      <c r="A4" s="9"/>
      <c r="B4" s="10"/>
      <c r="C4" s="10"/>
      <c r="D4" s="6"/>
      <c r="E4" s="154">
        <f>C5*100/C14</f>
        <v>64.866794220016644</v>
      </c>
      <c r="F4" s="10"/>
      <c r="G4" s="69"/>
    </row>
    <row r="5" spans="1:9">
      <c r="A5" s="9" t="s">
        <v>9</v>
      </c>
      <c r="B5" s="72">
        <v>7936857</v>
      </c>
      <c r="C5" s="5">
        <v>1999702.68</v>
      </c>
      <c r="D5" s="31">
        <f>C5*100/B5</f>
        <v>25.195145635104677</v>
      </c>
      <c r="E5" s="154"/>
      <c r="F5" s="5">
        <v>1735380.33</v>
      </c>
      <c r="G5" s="31">
        <f>(C5-F5)*100/F5</f>
        <v>15.231378703018942</v>
      </c>
      <c r="I5" s="1"/>
    </row>
    <row r="6" spans="1:9">
      <c r="A6" s="9"/>
      <c r="B6" s="69"/>
      <c r="C6" s="69"/>
      <c r="D6" s="66"/>
      <c r="E6" s="154">
        <f>C7*100/C14</f>
        <v>13.82518272197578</v>
      </c>
      <c r="F6" s="69"/>
      <c r="G6" s="69"/>
    </row>
    <row r="7" spans="1:9">
      <c r="A7" s="9" t="s">
        <v>10</v>
      </c>
      <c r="B7" s="72">
        <v>1710000</v>
      </c>
      <c r="C7" s="70">
        <v>426200.42</v>
      </c>
      <c r="D7" s="31">
        <f t="shared" ref="D7:D13" si="0">C7*100/B7</f>
        <v>24.924001169590642</v>
      </c>
      <c r="E7" s="154"/>
      <c r="F7" s="70">
        <v>354560.83</v>
      </c>
      <c r="G7" s="31">
        <f>(C7-F7)*100/F7</f>
        <v>20.205161974603897</v>
      </c>
    </row>
    <row r="8" spans="1:9">
      <c r="A8" s="9"/>
      <c r="B8" s="69"/>
      <c r="C8" s="69"/>
      <c r="D8" s="31"/>
      <c r="E8" s="154">
        <f>C9*100/C14</f>
        <v>2.9486688501459266</v>
      </c>
      <c r="F8" s="69"/>
      <c r="G8" s="69"/>
    </row>
    <row r="9" spans="1:9">
      <c r="A9" s="9" t="s">
        <v>11</v>
      </c>
      <c r="B9" s="72">
        <v>250000</v>
      </c>
      <c r="C9" s="5">
        <v>90901.07</v>
      </c>
      <c r="D9" s="31">
        <f t="shared" si="0"/>
        <v>36.360427999999999</v>
      </c>
      <c r="E9" s="154"/>
      <c r="F9" s="5">
        <v>80024.61</v>
      </c>
      <c r="G9" s="31">
        <f>(C9-F9)*100/F9</f>
        <v>13.591393947436929</v>
      </c>
    </row>
    <row r="10" spans="1:9">
      <c r="A10" s="10"/>
      <c r="B10" s="69"/>
      <c r="C10" s="69"/>
      <c r="D10" s="31"/>
      <c r="E10" s="154">
        <f>C11*100/C14</f>
        <v>3.5994885232395855</v>
      </c>
      <c r="F10" s="69"/>
      <c r="G10" s="69"/>
    </row>
    <row r="11" spans="1:9" ht="15.75" customHeight="1">
      <c r="A11" s="11" t="s">
        <v>12</v>
      </c>
      <c r="B11" s="72">
        <f>600000+33860.68</f>
        <v>633860.68000000005</v>
      </c>
      <c r="C11" s="70">
        <v>110964.43</v>
      </c>
      <c r="D11" s="31">
        <f t="shared" si="0"/>
        <v>17.506122954337535</v>
      </c>
      <c r="E11" s="154"/>
      <c r="F11" s="70">
        <v>13650</v>
      </c>
      <c r="G11" s="31">
        <f>(C11-F11)*100/F11</f>
        <v>712.92622710622709</v>
      </c>
    </row>
    <row r="12" spans="1:9">
      <c r="A12" s="9"/>
      <c r="B12" s="69"/>
      <c r="C12" s="69"/>
      <c r="D12" s="31"/>
      <c r="E12" s="154">
        <f>C13*100/C14</f>
        <v>14.759865684622065</v>
      </c>
      <c r="F12" s="69"/>
      <c r="G12" s="69"/>
    </row>
    <row r="13" spans="1:9">
      <c r="A13" s="9" t="s">
        <v>13</v>
      </c>
      <c r="B13" s="72">
        <f>4151860+14897.31+18341.33+2575.01</f>
        <v>4187673.65</v>
      </c>
      <c r="C13" s="70">
        <v>455014.67</v>
      </c>
      <c r="D13" s="31">
        <f t="shared" si="0"/>
        <v>10.865571389499275</v>
      </c>
      <c r="E13" s="154"/>
      <c r="F13" s="70">
        <v>54874.2</v>
      </c>
      <c r="G13" s="31">
        <f>(C13-F13)*100/F13</f>
        <v>729.19599739039484</v>
      </c>
    </row>
    <row r="14" spans="1:9" ht="24.75" customHeight="1">
      <c r="A14" s="8" t="s">
        <v>2</v>
      </c>
      <c r="B14" s="74">
        <f>SUM(B5:B13)</f>
        <v>14718391.33</v>
      </c>
      <c r="C14" s="7">
        <f>SUM(C5:C13)</f>
        <v>3082783.27</v>
      </c>
      <c r="D14" s="73">
        <f>C14*100/B14</f>
        <v>20.94511010667631</v>
      </c>
      <c r="E14" s="4">
        <v>100</v>
      </c>
      <c r="F14" s="74">
        <f>SUM(F4:F13)</f>
        <v>2238489.9700000002</v>
      </c>
      <c r="G14" s="73">
        <f>(C14-F14)*100/F14</f>
        <v>37.717091044191712</v>
      </c>
    </row>
    <row r="15" spans="1:9">
      <c r="A15" s="152" t="s">
        <v>176</v>
      </c>
      <c r="B15" s="152"/>
      <c r="C15" s="152"/>
      <c r="D15" s="152"/>
      <c r="E15" s="152"/>
      <c r="F15" s="152"/>
      <c r="G15" s="152"/>
    </row>
    <row r="18" spans="1:7" ht="45" customHeight="1">
      <c r="A18" s="153" t="s">
        <v>177</v>
      </c>
      <c r="B18" s="153"/>
    </row>
    <row r="19" spans="1:7">
      <c r="A19" s="8" t="s">
        <v>9</v>
      </c>
      <c r="B19" s="7">
        <f>C5</f>
        <v>1999702.68</v>
      </c>
    </row>
    <row r="20" spans="1:7">
      <c r="A20" s="8" t="s">
        <v>10</v>
      </c>
      <c r="B20" s="12">
        <v>354560.83</v>
      </c>
    </row>
    <row r="21" spans="1:7">
      <c r="A21" s="8" t="s">
        <v>11</v>
      </c>
      <c r="B21" s="7">
        <v>80024.61</v>
      </c>
    </row>
    <row r="22" spans="1:7" ht="26.25">
      <c r="A22" s="13" t="s">
        <v>12</v>
      </c>
      <c r="B22" s="12">
        <v>13650</v>
      </c>
    </row>
    <row r="23" spans="1:7">
      <c r="A23" s="8" t="s">
        <v>13</v>
      </c>
      <c r="B23" s="12">
        <v>54874.2</v>
      </c>
    </row>
    <row r="24" spans="1:7">
      <c r="A24" s="14"/>
      <c r="B24" s="14"/>
    </row>
    <row r="25" spans="1:7">
      <c r="A25" s="14"/>
      <c r="B25" s="15"/>
    </row>
    <row r="29" spans="1:7" ht="34.5" customHeight="1">
      <c r="A29" s="151" t="s">
        <v>150</v>
      </c>
      <c r="B29" s="151"/>
      <c r="C29" s="151"/>
      <c r="D29" s="151"/>
      <c r="E29" s="71"/>
      <c r="F29" s="71"/>
      <c r="G29" s="71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5"/>
  <sheetViews>
    <sheetView zoomScaleNormal="100" workbookViewId="0">
      <selection activeCell="A2" sqref="A2"/>
    </sheetView>
  </sheetViews>
  <sheetFormatPr defaultRowHeight="15"/>
  <cols>
    <col min="1" max="1" width="6.42578125" customWidth="1"/>
    <col min="2" max="2" width="8.140625" customWidth="1"/>
    <col min="3" max="3" width="29.5703125" customWidth="1"/>
    <col min="4" max="4" width="17.85546875" customWidth="1"/>
    <col min="5" max="5" width="17.5703125" customWidth="1"/>
    <col min="6" max="6" width="16.28515625" customWidth="1"/>
    <col min="7" max="7" width="15.855468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7">
      <c r="A1" s="158" t="s">
        <v>178</v>
      </c>
      <c r="B1" s="159"/>
      <c r="C1" s="159"/>
      <c r="D1" s="159"/>
      <c r="E1" s="159"/>
      <c r="F1" s="160"/>
      <c r="G1" s="44"/>
    </row>
    <row r="2" spans="1:7" ht="26.25" customHeight="1">
      <c r="A2" s="99" t="s">
        <v>14</v>
      </c>
      <c r="B2" s="75" t="s">
        <v>37</v>
      </c>
      <c r="C2" s="75" t="s">
        <v>7</v>
      </c>
      <c r="D2" s="127" t="s">
        <v>180</v>
      </c>
      <c r="E2" s="127" t="s">
        <v>179</v>
      </c>
      <c r="F2" s="128" t="s">
        <v>38</v>
      </c>
      <c r="G2" s="3"/>
    </row>
    <row r="3" spans="1:7">
      <c r="A3" s="76">
        <v>1</v>
      </c>
      <c r="B3" s="76">
        <v>11111</v>
      </c>
      <c r="C3" s="76" t="s">
        <v>39</v>
      </c>
      <c r="D3" s="79"/>
      <c r="E3" s="129"/>
      <c r="F3" s="130"/>
      <c r="G3" s="157"/>
    </row>
    <row r="4" spans="1:7">
      <c r="A4" s="78"/>
      <c r="B4" s="78"/>
      <c r="C4" s="78"/>
      <c r="D4" s="79">
        <v>1523665.75</v>
      </c>
      <c r="E4" s="79">
        <v>1471004.48</v>
      </c>
      <c r="F4" s="130">
        <f>D4-E4</f>
        <v>52661.270000000019</v>
      </c>
      <c r="G4" s="157"/>
    </row>
    <row r="5" spans="1:7">
      <c r="A5" s="76">
        <v>2</v>
      </c>
      <c r="B5" s="76">
        <v>11121</v>
      </c>
      <c r="C5" s="76" t="s">
        <v>194</v>
      </c>
      <c r="D5" s="79"/>
      <c r="E5" s="79"/>
      <c r="F5" s="130"/>
      <c r="G5" s="157"/>
    </row>
    <row r="6" spans="1:7">
      <c r="A6" s="78"/>
      <c r="B6" s="78"/>
      <c r="C6" s="78"/>
      <c r="D6" s="79">
        <v>116428.47</v>
      </c>
      <c r="E6" s="79">
        <v>0</v>
      </c>
      <c r="F6" s="130">
        <f t="shared" ref="F6:F34" si="0">D6-E6</f>
        <v>116428.47</v>
      </c>
      <c r="G6" s="157"/>
    </row>
    <row r="7" spans="1:7">
      <c r="A7" s="76">
        <v>3</v>
      </c>
      <c r="B7" s="76">
        <v>11131</v>
      </c>
      <c r="C7" s="76" t="s">
        <v>195</v>
      </c>
      <c r="D7" s="79"/>
      <c r="E7" s="79"/>
      <c r="F7" s="130"/>
      <c r="G7" s="157"/>
    </row>
    <row r="8" spans="1:7">
      <c r="A8" s="78"/>
      <c r="B8" s="78"/>
      <c r="C8" s="78"/>
      <c r="D8" s="79">
        <v>94985.24</v>
      </c>
      <c r="E8" s="79">
        <v>0</v>
      </c>
      <c r="F8" s="130">
        <f t="shared" ref="F8" si="1">D8-E8</f>
        <v>94985.24</v>
      </c>
      <c r="G8" s="157"/>
    </row>
    <row r="9" spans="1:7">
      <c r="A9" s="76">
        <v>4</v>
      </c>
      <c r="B9" s="76">
        <v>11151</v>
      </c>
      <c r="C9" s="76" t="s">
        <v>196</v>
      </c>
      <c r="D9" s="79"/>
      <c r="E9" s="79"/>
      <c r="F9" s="130"/>
      <c r="G9" s="157"/>
    </row>
    <row r="10" spans="1:7">
      <c r="A10" s="78"/>
      <c r="B10" s="78"/>
      <c r="C10" s="78"/>
      <c r="D10" s="79">
        <v>3763.35</v>
      </c>
      <c r="E10" s="79">
        <v>2793.92</v>
      </c>
      <c r="F10" s="130">
        <f t="shared" ref="F10:F12" si="2">D10-E10</f>
        <v>969.42999999999984</v>
      </c>
      <c r="G10" s="157"/>
    </row>
    <row r="11" spans="1:7">
      <c r="A11" s="101">
        <v>5</v>
      </c>
      <c r="B11" s="101">
        <v>11152</v>
      </c>
      <c r="C11" s="101" t="s">
        <v>204</v>
      </c>
      <c r="D11" s="79"/>
      <c r="E11" s="79"/>
      <c r="F11" s="130"/>
      <c r="G11" s="117"/>
    </row>
    <row r="12" spans="1:7">
      <c r="A12" s="101"/>
      <c r="B12" s="101"/>
      <c r="C12" s="101"/>
      <c r="D12" s="79">
        <v>3451.44</v>
      </c>
      <c r="E12" s="79">
        <v>2727.68</v>
      </c>
      <c r="F12" s="130">
        <f t="shared" si="2"/>
        <v>723.76000000000022</v>
      </c>
      <c r="G12" s="117"/>
    </row>
    <row r="13" spans="1:7">
      <c r="A13" s="76">
        <v>6</v>
      </c>
      <c r="B13" s="76">
        <v>11211</v>
      </c>
      <c r="C13" s="76" t="s">
        <v>197</v>
      </c>
      <c r="D13" s="79"/>
      <c r="E13" s="79"/>
      <c r="F13" s="130"/>
      <c r="G13" s="157"/>
    </row>
    <row r="14" spans="1:7">
      <c r="A14" s="78"/>
      <c r="B14" s="78"/>
      <c r="C14" s="78"/>
      <c r="D14" s="79">
        <v>82807.31</v>
      </c>
      <c r="E14" s="79">
        <v>0</v>
      </c>
      <c r="F14" s="130">
        <f t="shared" ref="F14" si="3">D14-E14</f>
        <v>82807.31</v>
      </c>
      <c r="G14" s="157"/>
    </row>
    <row r="15" spans="1:7">
      <c r="A15" s="76">
        <v>7</v>
      </c>
      <c r="B15" s="76">
        <v>11311</v>
      </c>
      <c r="C15" s="76" t="s">
        <v>198</v>
      </c>
      <c r="D15" s="79"/>
      <c r="E15" s="79"/>
      <c r="F15" s="130"/>
      <c r="G15" s="157"/>
    </row>
    <row r="16" spans="1:7">
      <c r="A16" s="78"/>
      <c r="B16" s="78"/>
      <c r="C16" s="78"/>
      <c r="D16" s="79">
        <v>94985.24</v>
      </c>
      <c r="E16" s="79">
        <v>0</v>
      </c>
      <c r="F16" s="130">
        <f t="shared" ref="F16" si="4">D16-E16</f>
        <v>94985.24</v>
      </c>
      <c r="G16" s="157"/>
    </row>
    <row r="17" spans="1:7">
      <c r="A17" s="76">
        <v>8</v>
      </c>
      <c r="B17" s="76">
        <v>11400</v>
      </c>
      <c r="C17" s="76" t="s">
        <v>40</v>
      </c>
      <c r="D17" s="79"/>
      <c r="E17" s="79"/>
      <c r="F17" s="130"/>
      <c r="G17" s="157"/>
    </row>
    <row r="18" spans="1:7">
      <c r="A18" s="78"/>
      <c r="B18" s="78"/>
      <c r="C18" s="78"/>
      <c r="D18" s="79">
        <v>0</v>
      </c>
      <c r="E18" s="79">
        <v>864.38</v>
      </c>
      <c r="F18" s="130">
        <f>D18-E18</f>
        <v>-864.38</v>
      </c>
      <c r="G18" s="157"/>
    </row>
    <row r="19" spans="1:7">
      <c r="A19" s="76">
        <v>9</v>
      </c>
      <c r="B19" s="76">
        <v>11411</v>
      </c>
      <c r="C19" s="78" t="s">
        <v>205</v>
      </c>
      <c r="D19" s="79"/>
      <c r="E19" s="79"/>
      <c r="F19" s="130"/>
      <c r="G19" s="157"/>
    </row>
    <row r="20" spans="1:7">
      <c r="A20" s="78"/>
      <c r="B20" s="78"/>
      <c r="D20" s="79">
        <v>12348.51</v>
      </c>
      <c r="E20" s="79"/>
      <c r="F20" s="130">
        <f>D20-E20</f>
        <v>12348.51</v>
      </c>
      <c r="G20" s="157"/>
    </row>
    <row r="21" spans="1:7">
      <c r="A21" s="76">
        <v>10</v>
      </c>
      <c r="B21" s="161">
        <v>11416</v>
      </c>
      <c r="C21" s="76" t="s">
        <v>206</v>
      </c>
      <c r="D21" s="107"/>
      <c r="E21" s="79"/>
      <c r="F21" s="130"/>
      <c r="G21" s="157"/>
    </row>
    <row r="22" spans="1:7">
      <c r="A22" s="78"/>
      <c r="B22" s="105"/>
      <c r="C22" s="162"/>
      <c r="D22" s="107">
        <v>276.38</v>
      </c>
      <c r="E22" s="79"/>
      <c r="F22" s="130">
        <f>D22-E22</f>
        <v>276.38</v>
      </c>
      <c r="G22" s="157"/>
    </row>
    <row r="23" spans="1:7">
      <c r="A23" s="76">
        <v>11</v>
      </c>
      <c r="B23" s="161">
        <v>11431</v>
      </c>
      <c r="C23" s="76" t="s">
        <v>207</v>
      </c>
      <c r="D23" s="107"/>
      <c r="E23" s="79"/>
      <c r="F23" s="130"/>
      <c r="G23" s="157"/>
    </row>
    <row r="24" spans="1:7">
      <c r="A24" s="78"/>
      <c r="B24" s="105"/>
      <c r="C24" s="162"/>
      <c r="D24" s="107">
        <v>65396.83</v>
      </c>
      <c r="E24" s="79"/>
      <c r="F24" s="130">
        <f>D24-E24</f>
        <v>65396.83</v>
      </c>
      <c r="G24" s="157"/>
    </row>
    <row r="25" spans="1:7">
      <c r="A25" s="76">
        <v>12</v>
      </c>
      <c r="B25" s="76">
        <v>11500</v>
      </c>
      <c r="C25" s="101" t="s">
        <v>41</v>
      </c>
      <c r="D25" s="79"/>
      <c r="E25" s="79"/>
      <c r="F25" s="130"/>
      <c r="G25" s="157"/>
    </row>
    <row r="26" spans="1:7">
      <c r="A26" s="78"/>
      <c r="B26" s="78"/>
      <c r="C26" s="78"/>
      <c r="D26" s="79">
        <v>0</v>
      </c>
      <c r="E26" s="79">
        <v>93325.03</v>
      </c>
      <c r="F26" s="130">
        <f>D26-E26</f>
        <v>-93325.03</v>
      </c>
      <c r="G26" s="157"/>
    </row>
    <row r="27" spans="1:7">
      <c r="A27" s="76">
        <v>13</v>
      </c>
      <c r="B27" s="76">
        <v>11600</v>
      </c>
      <c r="C27" s="76" t="s">
        <v>42</v>
      </c>
      <c r="D27" s="79"/>
      <c r="E27" s="79"/>
      <c r="F27" s="130"/>
      <c r="G27" s="157"/>
    </row>
    <row r="28" spans="1:7">
      <c r="A28" s="78"/>
      <c r="B28" s="78"/>
      <c r="C28" s="78"/>
      <c r="D28" s="79">
        <v>0</v>
      </c>
      <c r="E28" s="79">
        <v>82332.42</v>
      </c>
      <c r="F28" s="130">
        <f>D28-E28</f>
        <v>-82332.42</v>
      </c>
      <c r="G28" s="157"/>
    </row>
    <row r="29" spans="1:7">
      <c r="A29" s="76">
        <v>14</v>
      </c>
      <c r="B29" s="76">
        <v>11611</v>
      </c>
      <c r="C29" s="76" t="s">
        <v>199</v>
      </c>
      <c r="D29" s="79"/>
      <c r="E29" s="79"/>
      <c r="F29" s="130"/>
      <c r="G29" s="30"/>
    </row>
    <row r="30" spans="1:7">
      <c r="A30" s="78"/>
      <c r="B30" s="78"/>
      <c r="C30" s="78"/>
      <c r="D30" s="79">
        <v>1594.16</v>
      </c>
      <c r="E30" s="79">
        <v>0</v>
      </c>
      <c r="F30" s="130">
        <f t="shared" ref="F30" si="5">D30-E30</f>
        <v>1594.16</v>
      </c>
      <c r="G30" s="30"/>
    </row>
    <row r="31" spans="1:7">
      <c r="A31" s="76">
        <v>15</v>
      </c>
      <c r="B31" s="76">
        <v>11700</v>
      </c>
      <c r="C31" s="76" t="s">
        <v>43</v>
      </c>
      <c r="D31" s="79"/>
      <c r="E31" s="79"/>
      <c r="F31" s="130"/>
      <c r="G31" s="157"/>
    </row>
    <row r="32" spans="1:7">
      <c r="A32" s="78"/>
      <c r="B32" s="78"/>
      <c r="C32" s="78"/>
      <c r="D32" s="79">
        <v>0</v>
      </c>
      <c r="E32" s="79">
        <v>82332.42</v>
      </c>
      <c r="F32" s="130">
        <f t="shared" si="0"/>
        <v>-82332.42</v>
      </c>
      <c r="G32" s="157"/>
    </row>
    <row r="33" spans="1:7">
      <c r="A33" s="76">
        <v>16</v>
      </c>
      <c r="B33" s="76">
        <v>11900</v>
      </c>
      <c r="C33" s="76" t="s">
        <v>44</v>
      </c>
      <c r="D33" s="79"/>
      <c r="E33" s="79"/>
      <c r="F33" s="130"/>
      <c r="G33" s="157"/>
    </row>
    <row r="34" spans="1:7">
      <c r="A34" s="78"/>
      <c r="B34" s="78"/>
      <c r="C34" s="78"/>
      <c r="D34" s="80">
        <v>0</v>
      </c>
      <c r="E34" s="80">
        <v>0</v>
      </c>
      <c r="F34" s="130">
        <f t="shared" si="0"/>
        <v>0</v>
      </c>
      <c r="G34" s="157"/>
    </row>
    <row r="35" spans="1:7">
      <c r="A35" s="81"/>
      <c r="B35" s="81" t="s">
        <v>45</v>
      </c>
      <c r="C35" s="81" t="s">
        <v>46</v>
      </c>
      <c r="D35" s="82"/>
      <c r="E35" s="84"/>
      <c r="F35" s="131"/>
      <c r="G35" s="157"/>
    </row>
    <row r="36" spans="1:7">
      <c r="A36" s="83"/>
      <c r="B36" s="83"/>
      <c r="C36" s="83"/>
      <c r="D36" s="84">
        <f>SUM(D4:D34)</f>
        <v>1999702.68</v>
      </c>
      <c r="E36" s="84">
        <f>SUM(E4:E34)</f>
        <v>1735380.3299999996</v>
      </c>
      <c r="F36" s="84">
        <f>SUM(F4:F34)</f>
        <v>264322.35000000003</v>
      </c>
      <c r="G36" s="157"/>
    </row>
    <row r="37" spans="1:7">
      <c r="A37" s="76">
        <v>15</v>
      </c>
      <c r="B37" s="76">
        <v>13130</v>
      </c>
      <c r="C37" s="76" t="s">
        <v>47</v>
      </c>
      <c r="D37" s="79"/>
      <c r="E37" s="79"/>
      <c r="F37" s="132"/>
      <c r="G37" s="157"/>
    </row>
    <row r="38" spans="1:7">
      <c r="A38" s="78"/>
      <c r="B38" s="78"/>
      <c r="C38" s="78"/>
      <c r="D38" s="79">
        <v>0</v>
      </c>
      <c r="E38" s="79">
        <v>7179.41</v>
      </c>
      <c r="F38" s="130">
        <f t="shared" ref="F38" si="6">D38-E38</f>
        <v>-7179.41</v>
      </c>
      <c r="G38" s="157"/>
    </row>
    <row r="39" spans="1:7">
      <c r="A39" s="76">
        <v>16</v>
      </c>
      <c r="B39" s="76">
        <v>13310</v>
      </c>
      <c r="C39" s="76" t="s">
        <v>48</v>
      </c>
      <c r="D39" s="79"/>
      <c r="E39" s="79"/>
      <c r="F39" s="129"/>
      <c r="G39" s="157"/>
    </row>
    <row r="40" spans="1:7">
      <c r="A40" s="78"/>
      <c r="B40" s="78"/>
      <c r="C40" s="78"/>
      <c r="D40" s="79">
        <v>682.78</v>
      </c>
      <c r="E40" s="79">
        <v>0</v>
      </c>
      <c r="F40" s="130">
        <f t="shared" ref="F40" si="7">D40-E40</f>
        <v>682.78</v>
      </c>
      <c r="G40" s="157"/>
    </row>
    <row r="41" spans="1:7">
      <c r="A41" s="76">
        <v>17</v>
      </c>
      <c r="B41" s="76">
        <v>13320</v>
      </c>
      <c r="C41" s="76" t="s">
        <v>49</v>
      </c>
      <c r="D41" s="79"/>
      <c r="E41" s="79"/>
      <c r="F41" s="132"/>
      <c r="G41" s="157"/>
    </row>
    <row r="42" spans="1:7">
      <c r="A42" s="78"/>
      <c r="B42" s="78"/>
      <c r="C42" s="78"/>
      <c r="D42" s="79">
        <v>1937.22</v>
      </c>
      <c r="E42" s="79">
        <v>2713.83</v>
      </c>
      <c r="F42" s="130">
        <f t="shared" ref="F42" si="8">D42-E42</f>
        <v>-776.6099999999999</v>
      </c>
      <c r="G42" s="157"/>
    </row>
    <row r="43" spans="1:7">
      <c r="A43" s="76">
        <v>18</v>
      </c>
      <c r="B43" s="76">
        <v>13330</v>
      </c>
      <c r="C43" s="76" t="s">
        <v>50</v>
      </c>
      <c r="D43" s="79"/>
      <c r="E43" s="79"/>
      <c r="F43" s="129"/>
      <c r="G43" s="157"/>
    </row>
    <row r="44" spans="1:7">
      <c r="A44" s="78"/>
      <c r="B44" s="78"/>
      <c r="C44" s="78"/>
      <c r="D44" s="79">
        <v>321.7</v>
      </c>
      <c r="E44" s="79">
        <v>166.4</v>
      </c>
      <c r="F44" s="130">
        <f t="shared" ref="F44" si="9">D44-E44</f>
        <v>155.29999999999998</v>
      </c>
      <c r="G44" s="157"/>
    </row>
    <row r="45" spans="1:7">
      <c r="A45" s="76">
        <v>19</v>
      </c>
      <c r="B45" s="76">
        <v>13430</v>
      </c>
      <c r="C45" s="76" t="s">
        <v>139</v>
      </c>
      <c r="D45" s="79"/>
      <c r="E45" s="79"/>
      <c r="F45" s="132"/>
      <c r="G45" s="157"/>
    </row>
    <row r="46" spans="1:7">
      <c r="A46" s="78"/>
      <c r="B46" s="78"/>
      <c r="C46" s="78"/>
      <c r="D46" s="79">
        <v>34777.9</v>
      </c>
      <c r="E46" s="79">
        <v>47746.6</v>
      </c>
      <c r="F46" s="130">
        <f t="shared" ref="F46" si="10">D46-E46</f>
        <v>-12968.699999999997</v>
      </c>
      <c r="G46" s="157"/>
    </row>
    <row r="47" spans="1:7">
      <c r="A47" s="76">
        <v>20</v>
      </c>
      <c r="B47" s="76">
        <v>13445</v>
      </c>
      <c r="C47" s="76" t="s">
        <v>181</v>
      </c>
      <c r="D47" s="79"/>
      <c r="E47" s="79"/>
      <c r="F47" s="132"/>
      <c r="G47" s="157"/>
    </row>
    <row r="48" spans="1:7">
      <c r="A48" s="78"/>
      <c r="B48" s="78"/>
      <c r="C48" s="78"/>
      <c r="D48" s="79">
        <v>15819.84</v>
      </c>
      <c r="E48" s="79">
        <v>0</v>
      </c>
      <c r="F48" s="130">
        <f t="shared" ref="F48" si="11">D48-E48</f>
        <v>15819.84</v>
      </c>
      <c r="G48" s="157"/>
    </row>
    <row r="49" spans="1:7">
      <c r="A49" s="76">
        <v>21</v>
      </c>
      <c r="B49" s="76">
        <v>13450</v>
      </c>
      <c r="C49" s="76" t="s">
        <v>51</v>
      </c>
      <c r="D49" s="79"/>
      <c r="E49" s="79"/>
      <c r="F49" s="132"/>
      <c r="G49" s="157"/>
    </row>
    <row r="50" spans="1:7">
      <c r="A50" s="78"/>
      <c r="B50" s="78"/>
      <c r="C50" s="78"/>
      <c r="D50" s="79">
        <v>1030.67</v>
      </c>
      <c r="E50" s="79">
        <v>3987.61</v>
      </c>
      <c r="F50" s="130">
        <f t="shared" ref="F50" si="12">D50-E50</f>
        <v>-2956.94</v>
      </c>
      <c r="G50" s="157"/>
    </row>
    <row r="51" spans="1:7">
      <c r="A51" s="76">
        <v>22</v>
      </c>
      <c r="B51" s="76">
        <v>13460</v>
      </c>
      <c r="C51" s="76" t="s">
        <v>52</v>
      </c>
      <c r="D51" s="79"/>
      <c r="E51" s="79"/>
      <c r="F51" s="129"/>
      <c r="G51" s="157"/>
    </row>
    <row r="52" spans="1:7">
      <c r="A52" s="78"/>
      <c r="B52" s="78"/>
      <c r="C52" s="78"/>
      <c r="D52" s="79">
        <v>34149.29</v>
      </c>
      <c r="E52" s="79">
        <v>52467.199999999997</v>
      </c>
      <c r="F52" s="130">
        <f t="shared" ref="F52" si="13">D52-E52</f>
        <v>-18317.909999999996</v>
      </c>
      <c r="G52" s="157"/>
    </row>
    <row r="53" spans="1:7">
      <c r="A53" s="76">
        <v>23</v>
      </c>
      <c r="B53" s="76">
        <v>13470</v>
      </c>
      <c r="C53" s="76" t="s">
        <v>53</v>
      </c>
      <c r="D53" s="79"/>
      <c r="E53" s="79"/>
      <c r="F53" s="132"/>
      <c r="G53" s="157"/>
    </row>
    <row r="54" spans="1:7">
      <c r="A54" s="78"/>
      <c r="B54" s="78"/>
      <c r="C54" s="78"/>
      <c r="D54" s="79">
        <v>12994.96</v>
      </c>
      <c r="E54" s="79">
        <v>800</v>
      </c>
      <c r="F54" s="130">
        <f t="shared" ref="F54" si="14">D54-E54</f>
        <v>12194.96</v>
      </c>
      <c r="G54" s="157"/>
    </row>
    <row r="55" spans="1:7">
      <c r="A55" s="76">
        <v>24</v>
      </c>
      <c r="B55" s="76">
        <v>13475</v>
      </c>
      <c r="C55" s="76" t="s">
        <v>182</v>
      </c>
      <c r="D55" s="79"/>
      <c r="E55" s="79"/>
      <c r="F55" s="133"/>
      <c r="G55" s="157"/>
    </row>
    <row r="56" spans="1:7">
      <c r="A56" s="78"/>
      <c r="B56" s="78"/>
      <c r="C56" s="78"/>
      <c r="D56" s="79">
        <v>9729</v>
      </c>
      <c r="E56" s="79">
        <v>0</v>
      </c>
      <c r="F56" s="130">
        <f t="shared" ref="F56" si="15">D56-E56</f>
        <v>9729</v>
      </c>
      <c r="G56" s="157"/>
    </row>
    <row r="57" spans="1:7">
      <c r="A57" s="76">
        <v>25</v>
      </c>
      <c r="B57" s="76">
        <v>13480</v>
      </c>
      <c r="C57" s="76" t="s">
        <v>54</v>
      </c>
      <c r="D57" s="79"/>
      <c r="E57" s="79"/>
      <c r="F57" s="133"/>
      <c r="G57" s="157"/>
    </row>
    <row r="58" spans="1:7">
      <c r="A58" s="78"/>
      <c r="B58" s="78"/>
      <c r="C58" s="78"/>
      <c r="D58" s="79">
        <v>5774.4</v>
      </c>
      <c r="E58" s="79">
        <v>5872</v>
      </c>
      <c r="F58" s="130">
        <f t="shared" ref="F58" si="16">D58-E58</f>
        <v>-97.600000000000364</v>
      </c>
      <c r="G58" s="157"/>
    </row>
    <row r="59" spans="1:7">
      <c r="A59" s="76">
        <v>26</v>
      </c>
      <c r="B59" s="76">
        <v>13490</v>
      </c>
      <c r="C59" s="76" t="s">
        <v>55</v>
      </c>
      <c r="D59" s="79"/>
      <c r="E59" s="79"/>
      <c r="F59" s="132"/>
      <c r="G59" s="157"/>
    </row>
    <row r="60" spans="1:7">
      <c r="A60" s="78"/>
      <c r="B60" s="78"/>
      <c r="C60" s="78"/>
      <c r="D60" s="79">
        <v>0</v>
      </c>
      <c r="E60" s="79">
        <v>185</v>
      </c>
      <c r="F60" s="130">
        <f t="shared" ref="F60" si="17">D60-E60</f>
        <v>-185</v>
      </c>
      <c r="G60" s="157"/>
    </row>
    <row r="61" spans="1:7">
      <c r="A61" s="76">
        <v>27</v>
      </c>
      <c r="B61" s="76">
        <v>13501</v>
      </c>
      <c r="C61" s="76" t="s">
        <v>56</v>
      </c>
      <c r="D61" s="79"/>
      <c r="E61" s="79"/>
      <c r="F61" s="129"/>
      <c r="G61" s="157"/>
    </row>
    <row r="62" spans="1:7">
      <c r="A62" s="78"/>
      <c r="B62" s="78"/>
      <c r="C62" s="78"/>
      <c r="D62" s="79">
        <v>6716</v>
      </c>
      <c r="E62" s="79">
        <v>0</v>
      </c>
      <c r="F62" s="130">
        <f t="shared" ref="F62" si="18">D62-E62</f>
        <v>6716</v>
      </c>
      <c r="G62" s="157"/>
    </row>
    <row r="63" spans="1:7">
      <c r="A63" s="76">
        <v>28</v>
      </c>
      <c r="B63" s="76">
        <v>13503</v>
      </c>
      <c r="C63" s="76" t="s">
        <v>183</v>
      </c>
      <c r="D63" s="79"/>
      <c r="E63" s="79"/>
      <c r="F63" s="132"/>
      <c r="G63" s="157"/>
    </row>
    <row r="64" spans="1:7">
      <c r="A64" s="78"/>
      <c r="B64" s="78"/>
      <c r="C64" s="78"/>
      <c r="D64" s="79">
        <v>5590</v>
      </c>
      <c r="E64" s="79">
        <v>0</v>
      </c>
      <c r="F64" s="130">
        <f t="shared" ref="F64" si="19">D64-E64</f>
        <v>5590</v>
      </c>
      <c r="G64" s="157"/>
    </row>
    <row r="65" spans="1:7">
      <c r="A65" s="76">
        <v>29</v>
      </c>
      <c r="B65" s="76">
        <v>13509</v>
      </c>
      <c r="C65" s="76" t="s">
        <v>57</v>
      </c>
      <c r="D65" s="79"/>
      <c r="E65" s="79"/>
      <c r="F65" s="132"/>
      <c r="G65" s="157"/>
    </row>
    <row r="66" spans="1:7">
      <c r="A66" s="78"/>
      <c r="B66" s="78"/>
      <c r="C66" s="78"/>
      <c r="D66" s="79">
        <v>360</v>
      </c>
      <c r="E66" s="79">
        <v>2404</v>
      </c>
      <c r="F66" s="130">
        <f t="shared" ref="F66" si="20">D66-E66</f>
        <v>-2044</v>
      </c>
      <c r="G66" s="157"/>
    </row>
    <row r="67" spans="1:7">
      <c r="A67" s="76">
        <v>30</v>
      </c>
      <c r="B67" s="76">
        <v>13610</v>
      </c>
      <c r="C67" s="76" t="s">
        <v>58</v>
      </c>
      <c r="D67" s="79"/>
      <c r="E67" s="79"/>
      <c r="F67" s="132"/>
      <c r="G67" s="157"/>
    </row>
    <row r="68" spans="1:7">
      <c r="A68" s="78"/>
      <c r="B68" s="78"/>
      <c r="C68" s="78"/>
      <c r="D68" s="79">
        <v>6496.21</v>
      </c>
      <c r="E68" s="79">
        <v>4689.7700000000004</v>
      </c>
      <c r="F68" s="130">
        <f t="shared" ref="F68" si="21">D68-E68</f>
        <v>1806.4399999999996</v>
      </c>
      <c r="G68" s="157"/>
    </row>
    <row r="69" spans="1:7">
      <c r="A69" s="76">
        <v>31</v>
      </c>
      <c r="B69" s="76">
        <v>13611</v>
      </c>
      <c r="C69" s="76" t="s">
        <v>184</v>
      </c>
      <c r="D69" s="79"/>
      <c r="E69" s="79"/>
      <c r="F69" s="132"/>
      <c r="G69" s="157"/>
    </row>
    <row r="70" spans="1:7">
      <c r="A70" s="78"/>
      <c r="B70" s="78"/>
      <c r="C70" s="78"/>
      <c r="D70" s="79">
        <v>2000</v>
      </c>
      <c r="E70" s="79">
        <v>0</v>
      </c>
      <c r="F70" s="130">
        <f t="shared" ref="F70" si="22">D70-E70</f>
        <v>2000</v>
      </c>
      <c r="G70" s="157"/>
    </row>
    <row r="71" spans="1:7">
      <c r="A71" s="76">
        <v>32</v>
      </c>
      <c r="B71" s="76">
        <v>13620</v>
      </c>
      <c r="C71" s="76" t="s">
        <v>59</v>
      </c>
      <c r="D71" s="79"/>
      <c r="E71" s="79"/>
      <c r="F71" s="132"/>
      <c r="G71" s="157"/>
    </row>
    <row r="72" spans="1:7">
      <c r="A72" s="78"/>
      <c r="B72" s="78"/>
      <c r="C72" s="78"/>
      <c r="D72" s="79">
        <v>5323.93</v>
      </c>
      <c r="E72" s="79">
        <v>4197.6000000000004</v>
      </c>
      <c r="F72" s="130">
        <f t="shared" ref="F72" si="23">D72-E72</f>
        <v>1126.33</v>
      </c>
      <c r="G72" s="157"/>
    </row>
    <row r="73" spans="1:7">
      <c r="A73" s="76">
        <v>33</v>
      </c>
      <c r="B73" s="76">
        <v>13630</v>
      </c>
      <c r="C73" s="76" t="s">
        <v>60</v>
      </c>
      <c r="D73" s="79"/>
      <c r="E73" s="79"/>
      <c r="F73" s="129"/>
      <c r="G73" s="157"/>
    </row>
    <row r="74" spans="1:7">
      <c r="A74" s="78"/>
      <c r="B74" s="78"/>
      <c r="C74" s="78"/>
      <c r="D74" s="79">
        <v>34337.589999999997</v>
      </c>
      <c r="E74" s="79">
        <v>16126.87</v>
      </c>
      <c r="F74" s="130">
        <f t="shared" ref="F74" si="24">D74-E74</f>
        <v>18210.719999999994</v>
      </c>
      <c r="G74" s="157"/>
    </row>
    <row r="75" spans="1:7">
      <c r="A75" s="76">
        <v>34</v>
      </c>
      <c r="B75" s="76">
        <v>13640</v>
      </c>
      <c r="C75" s="76" t="s">
        <v>61</v>
      </c>
      <c r="D75" s="79"/>
      <c r="E75" s="79"/>
      <c r="F75" s="132"/>
      <c r="G75" s="157"/>
    </row>
    <row r="76" spans="1:7">
      <c r="A76" s="78"/>
      <c r="B76" s="78"/>
      <c r="C76" s="78"/>
      <c r="D76" s="79">
        <v>1706.8</v>
      </c>
      <c r="E76" s="79">
        <v>2100.0100000000002</v>
      </c>
      <c r="F76" s="130">
        <f t="shared" ref="F76" si="25">D76-E76</f>
        <v>-393.21000000000026</v>
      </c>
      <c r="G76" s="157"/>
    </row>
    <row r="77" spans="1:7">
      <c r="A77" s="76">
        <v>35</v>
      </c>
      <c r="B77" s="76">
        <v>13650</v>
      </c>
      <c r="C77" s="76" t="s">
        <v>140</v>
      </c>
      <c r="D77" s="79"/>
      <c r="E77" s="79"/>
      <c r="F77" s="132"/>
      <c r="G77" s="157"/>
    </row>
    <row r="78" spans="1:7">
      <c r="A78" s="78"/>
      <c r="B78" s="78"/>
      <c r="C78" s="78"/>
      <c r="D78" s="79">
        <v>0</v>
      </c>
      <c r="E78" s="79">
        <v>901</v>
      </c>
      <c r="F78" s="130">
        <f t="shared" ref="F78" si="26">D78-E78</f>
        <v>-901</v>
      </c>
      <c r="G78" s="157"/>
    </row>
    <row r="79" spans="1:7">
      <c r="A79" s="76">
        <v>36</v>
      </c>
      <c r="B79" s="76">
        <v>13720</v>
      </c>
      <c r="C79" s="76" t="s">
        <v>62</v>
      </c>
      <c r="D79" s="79"/>
      <c r="E79" s="79"/>
      <c r="F79" s="133"/>
      <c r="G79" s="157"/>
    </row>
    <row r="80" spans="1:7">
      <c r="A80" s="78"/>
      <c r="B80" s="78"/>
      <c r="C80" s="78"/>
      <c r="D80" s="79">
        <v>3994.09</v>
      </c>
      <c r="E80" s="79">
        <v>0</v>
      </c>
      <c r="F80" s="130">
        <f t="shared" ref="F80" si="27">D80-E80</f>
        <v>3994.09</v>
      </c>
      <c r="G80" s="157"/>
    </row>
    <row r="81" spans="1:7">
      <c r="A81" s="76">
        <v>37</v>
      </c>
      <c r="B81" s="76">
        <v>13760</v>
      </c>
      <c r="C81" s="76" t="s">
        <v>63</v>
      </c>
      <c r="D81" s="79"/>
      <c r="E81" s="79"/>
      <c r="F81" s="132"/>
      <c r="G81" s="157"/>
    </row>
    <row r="82" spans="1:7">
      <c r="A82" s="78"/>
      <c r="B82" s="78"/>
      <c r="C82" s="78"/>
      <c r="D82" s="79">
        <v>32654</v>
      </c>
      <c r="E82" s="79">
        <v>20888</v>
      </c>
      <c r="F82" s="130">
        <f t="shared" ref="F82" si="28">D82-E82</f>
        <v>11766</v>
      </c>
      <c r="G82" s="157"/>
    </row>
    <row r="83" spans="1:7">
      <c r="A83" s="76">
        <v>38</v>
      </c>
      <c r="B83" s="76">
        <v>13770</v>
      </c>
      <c r="C83" s="76" t="s">
        <v>64</v>
      </c>
      <c r="D83" s="79"/>
      <c r="E83" s="79"/>
      <c r="F83" s="129"/>
      <c r="G83" s="3"/>
    </row>
    <row r="84" spans="1:7">
      <c r="A84" s="78"/>
      <c r="B84" s="78"/>
      <c r="C84" s="78"/>
      <c r="D84" s="79">
        <v>0</v>
      </c>
      <c r="E84" s="79">
        <v>523.63</v>
      </c>
      <c r="F84" s="130">
        <f t="shared" ref="F84" si="29">D84-E84</f>
        <v>-523.63</v>
      </c>
      <c r="G84" s="157"/>
    </row>
    <row r="85" spans="1:7">
      <c r="A85" s="76">
        <v>39</v>
      </c>
      <c r="B85" s="76">
        <v>13780</v>
      </c>
      <c r="C85" s="76" t="s">
        <v>65</v>
      </c>
      <c r="D85" s="79"/>
      <c r="E85" s="79"/>
      <c r="F85" s="132"/>
      <c r="G85" s="157"/>
    </row>
    <row r="86" spans="1:7">
      <c r="A86" s="78"/>
      <c r="B86" s="78"/>
      <c r="C86" s="78"/>
      <c r="D86" s="79">
        <v>18919.310000000001</v>
      </c>
      <c r="E86" s="79">
        <v>13106.6</v>
      </c>
      <c r="F86" s="130">
        <f t="shared" ref="F86" si="30">D86-E86</f>
        <v>5812.7100000000009</v>
      </c>
      <c r="G86" s="3"/>
    </row>
    <row r="87" spans="1:7">
      <c r="A87" s="76">
        <v>40</v>
      </c>
      <c r="B87" s="76">
        <v>13820</v>
      </c>
      <c r="C87" s="76" t="s">
        <v>141</v>
      </c>
      <c r="D87" s="79"/>
      <c r="E87" s="79"/>
      <c r="F87" s="129"/>
      <c r="G87" s="157"/>
    </row>
    <row r="88" spans="1:7">
      <c r="A88" s="78"/>
      <c r="B88" s="78"/>
      <c r="C88" s="78"/>
      <c r="D88" s="79">
        <v>0</v>
      </c>
      <c r="E88" s="79">
        <v>208</v>
      </c>
      <c r="F88" s="130">
        <f t="shared" ref="F88" si="31">D88-E88</f>
        <v>-208</v>
      </c>
      <c r="G88" s="157"/>
    </row>
    <row r="89" spans="1:7">
      <c r="A89" s="76">
        <v>41</v>
      </c>
      <c r="B89" s="76">
        <v>13950</v>
      </c>
      <c r="C89" s="76" t="s">
        <v>66</v>
      </c>
      <c r="D89" s="79"/>
      <c r="E89" s="79"/>
      <c r="F89" s="132"/>
      <c r="G89" s="157"/>
    </row>
    <row r="90" spans="1:7">
      <c r="A90" s="78"/>
      <c r="B90" s="78"/>
      <c r="C90" s="78"/>
      <c r="D90" s="79">
        <v>810</v>
      </c>
      <c r="E90" s="79">
        <v>340</v>
      </c>
      <c r="F90" s="130">
        <f t="shared" ref="F90" si="32">D90-E90</f>
        <v>470</v>
      </c>
      <c r="G90" s="157"/>
    </row>
    <row r="91" spans="1:7">
      <c r="A91" s="76">
        <v>42</v>
      </c>
      <c r="B91" s="76">
        <v>13951</v>
      </c>
      <c r="C91" s="76" t="s">
        <v>66</v>
      </c>
      <c r="D91" s="79"/>
      <c r="E91" s="79"/>
      <c r="F91" s="129"/>
      <c r="G91" s="3"/>
    </row>
    <row r="92" spans="1:7">
      <c r="A92" s="78"/>
      <c r="B92" s="78"/>
      <c r="C92" s="78"/>
      <c r="D92" s="79">
        <v>1998.16</v>
      </c>
      <c r="E92" s="79">
        <v>913.46</v>
      </c>
      <c r="F92" s="130">
        <f t="shared" ref="F92" si="33">D92-E92</f>
        <v>1084.7</v>
      </c>
      <c r="G92" s="157"/>
    </row>
    <row r="93" spans="1:7">
      <c r="A93" s="76">
        <v>43</v>
      </c>
      <c r="B93" s="76">
        <v>13953</v>
      </c>
      <c r="C93" s="76" t="s">
        <v>142</v>
      </c>
      <c r="D93" s="79"/>
      <c r="E93" s="79"/>
      <c r="F93" s="129"/>
      <c r="G93" s="157"/>
    </row>
    <row r="94" spans="1:7">
      <c r="A94" s="78"/>
      <c r="B94" s="78"/>
      <c r="C94" s="78"/>
      <c r="D94" s="79">
        <v>0</v>
      </c>
      <c r="E94" s="79">
        <v>1260.24</v>
      </c>
      <c r="F94" s="130">
        <f t="shared" ref="F94" si="34">D94-E94</f>
        <v>-1260.24</v>
      </c>
      <c r="G94" s="30"/>
    </row>
    <row r="95" spans="1:7">
      <c r="A95" s="76">
        <v>44</v>
      </c>
      <c r="B95" s="76">
        <v>13954</v>
      </c>
      <c r="C95" s="76" t="s">
        <v>185</v>
      </c>
      <c r="D95" s="79"/>
      <c r="E95" s="79"/>
      <c r="F95" s="129"/>
      <c r="G95" s="3"/>
    </row>
    <row r="96" spans="1:7">
      <c r="A96" s="78"/>
      <c r="B96" s="78"/>
      <c r="C96" s="78"/>
      <c r="D96" s="79">
        <v>90</v>
      </c>
      <c r="E96" s="79">
        <v>0</v>
      </c>
      <c r="F96" s="130">
        <f t="shared" ref="F96" si="35">D96-E96</f>
        <v>90</v>
      </c>
      <c r="G96" s="157"/>
    </row>
    <row r="97" spans="1:7">
      <c r="A97" s="76">
        <v>45</v>
      </c>
      <c r="B97" s="76">
        <v>14010</v>
      </c>
      <c r="C97" s="76" t="s">
        <v>67</v>
      </c>
      <c r="D97" s="79"/>
      <c r="E97" s="79"/>
      <c r="F97" s="132"/>
      <c r="G97" s="157"/>
    </row>
    <row r="98" spans="1:7">
      <c r="A98" s="78"/>
      <c r="B98" s="78"/>
      <c r="C98" s="78"/>
      <c r="D98" s="79">
        <v>14168.9</v>
      </c>
      <c r="E98" s="79">
        <v>4135.6099999999997</v>
      </c>
      <c r="F98" s="130">
        <f t="shared" ref="F98" si="36">D98-E98</f>
        <v>10033.290000000001</v>
      </c>
      <c r="G98" s="157"/>
    </row>
    <row r="99" spans="1:7">
      <c r="A99" s="76">
        <v>46</v>
      </c>
      <c r="B99" s="76">
        <v>14020</v>
      </c>
      <c r="C99" s="76" t="s">
        <v>68</v>
      </c>
      <c r="D99" s="79"/>
      <c r="E99" s="79"/>
      <c r="F99" s="133"/>
      <c r="G99" s="157"/>
    </row>
    <row r="100" spans="1:7">
      <c r="A100" s="78"/>
      <c r="B100" s="78"/>
      <c r="C100" s="78"/>
      <c r="D100" s="79">
        <v>0</v>
      </c>
      <c r="E100" s="79">
        <v>1480.32</v>
      </c>
      <c r="F100" s="130">
        <f t="shared" ref="F100" si="37">D100-E100</f>
        <v>-1480.32</v>
      </c>
      <c r="G100" s="157"/>
    </row>
    <row r="101" spans="1:7">
      <c r="A101" s="76">
        <v>47</v>
      </c>
      <c r="B101" s="76">
        <v>14022</v>
      </c>
      <c r="C101" s="76" t="s">
        <v>186</v>
      </c>
      <c r="D101" s="79"/>
      <c r="E101" s="79"/>
      <c r="F101" s="133"/>
      <c r="G101" s="157"/>
    </row>
    <row r="102" spans="1:7">
      <c r="A102" s="78"/>
      <c r="B102" s="78"/>
      <c r="C102" s="78"/>
      <c r="D102" s="79">
        <v>11474.52</v>
      </c>
      <c r="E102" s="79">
        <v>0</v>
      </c>
      <c r="F102" s="130">
        <f t="shared" ref="F102" si="38">D102-E102</f>
        <v>11474.52</v>
      </c>
      <c r="G102" s="157"/>
    </row>
    <row r="103" spans="1:7">
      <c r="A103" s="76">
        <v>48</v>
      </c>
      <c r="B103" s="76">
        <v>14023</v>
      </c>
      <c r="C103" s="76" t="s">
        <v>69</v>
      </c>
      <c r="D103" s="79"/>
      <c r="E103" s="79"/>
      <c r="F103" s="132"/>
      <c r="G103" s="157"/>
    </row>
    <row r="104" spans="1:7">
      <c r="A104" s="78"/>
      <c r="B104" s="78"/>
      <c r="C104" s="78"/>
      <c r="D104" s="79">
        <v>39141.65</v>
      </c>
      <c r="E104" s="79">
        <v>16401.22</v>
      </c>
      <c r="F104" s="130">
        <f t="shared" ref="F104" si="39">D104-E104</f>
        <v>22740.43</v>
      </c>
      <c r="G104" s="157"/>
    </row>
    <row r="105" spans="1:7">
      <c r="A105" s="76">
        <v>49</v>
      </c>
      <c r="B105" s="76">
        <v>14024</v>
      </c>
      <c r="C105" s="76" t="s">
        <v>70</v>
      </c>
      <c r="D105" s="79"/>
      <c r="E105" s="79"/>
      <c r="F105" s="133"/>
      <c r="G105" s="157"/>
    </row>
    <row r="106" spans="1:7">
      <c r="A106" s="78"/>
      <c r="B106" s="78"/>
      <c r="C106" s="78"/>
      <c r="D106" s="79">
        <v>13535.9</v>
      </c>
      <c r="E106" s="79">
        <v>0</v>
      </c>
      <c r="F106" s="130">
        <f t="shared" ref="F106" si="40">D106-E106</f>
        <v>13535.9</v>
      </c>
      <c r="G106" s="157"/>
    </row>
    <row r="107" spans="1:7">
      <c r="A107" s="76">
        <v>50</v>
      </c>
      <c r="B107" s="76">
        <v>14032</v>
      </c>
      <c r="C107" s="76" t="s">
        <v>71</v>
      </c>
      <c r="D107" s="79"/>
      <c r="E107" s="79"/>
      <c r="F107" s="132"/>
      <c r="G107" s="157"/>
    </row>
    <row r="108" spans="1:7">
      <c r="A108" s="78"/>
      <c r="B108" s="78"/>
      <c r="C108" s="78"/>
      <c r="D108" s="79">
        <v>94855.4</v>
      </c>
      <c r="E108" s="79">
        <v>122990.3</v>
      </c>
      <c r="F108" s="130">
        <f t="shared" ref="F108" si="41">D108-E108</f>
        <v>-28134.900000000009</v>
      </c>
      <c r="G108" s="157"/>
    </row>
    <row r="109" spans="1:7">
      <c r="A109" s="76">
        <v>51</v>
      </c>
      <c r="B109" s="76">
        <v>14040</v>
      </c>
      <c r="C109" s="76" t="s">
        <v>72</v>
      </c>
      <c r="D109" s="79"/>
      <c r="E109" s="79"/>
      <c r="F109" s="133"/>
      <c r="G109" s="157"/>
    </row>
    <row r="110" spans="1:7">
      <c r="A110" s="78"/>
      <c r="B110" s="78"/>
      <c r="C110" s="78"/>
      <c r="D110" s="79">
        <v>820</v>
      </c>
      <c r="E110" s="79">
        <v>0</v>
      </c>
      <c r="F110" s="130">
        <f t="shared" ref="F110" si="42">D110-E110</f>
        <v>820</v>
      </c>
      <c r="G110" s="157"/>
    </row>
    <row r="111" spans="1:7">
      <c r="A111" s="76">
        <v>52</v>
      </c>
      <c r="B111" s="76">
        <v>14050</v>
      </c>
      <c r="C111" s="76" t="s">
        <v>73</v>
      </c>
      <c r="D111" s="79"/>
      <c r="E111" s="79"/>
      <c r="F111" s="132"/>
      <c r="G111" s="157"/>
    </row>
    <row r="112" spans="1:7">
      <c r="A112" s="78"/>
      <c r="B112" s="78"/>
      <c r="C112" s="78"/>
      <c r="D112" s="79">
        <v>9155.6</v>
      </c>
      <c r="E112" s="79">
        <v>18314.3</v>
      </c>
      <c r="F112" s="130">
        <f t="shared" ref="F112" si="43">D112-E112</f>
        <v>-9158.6999999999989</v>
      </c>
      <c r="G112" s="3"/>
    </row>
    <row r="113" spans="1:7">
      <c r="A113" s="76">
        <v>53</v>
      </c>
      <c r="B113" s="76">
        <v>14060</v>
      </c>
      <c r="C113" s="76" t="s">
        <v>188</v>
      </c>
      <c r="D113" s="79"/>
      <c r="E113" s="79"/>
      <c r="F113" s="133"/>
      <c r="G113" s="157"/>
    </row>
    <row r="114" spans="1:7">
      <c r="A114" s="78"/>
      <c r="B114" s="78"/>
      <c r="C114" s="78"/>
      <c r="D114" s="79">
        <v>2288</v>
      </c>
      <c r="E114" s="79"/>
      <c r="F114" s="130">
        <f t="shared" ref="F114" si="44">D114-E114</f>
        <v>2288</v>
      </c>
      <c r="G114" s="157"/>
    </row>
    <row r="115" spans="1:7">
      <c r="A115" s="76">
        <v>54</v>
      </c>
      <c r="B115" s="76">
        <v>14120</v>
      </c>
      <c r="C115" s="76" t="s">
        <v>187</v>
      </c>
      <c r="D115" s="79"/>
      <c r="E115" s="79"/>
      <c r="F115" s="133"/>
      <c r="G115" s="157"/>
    </row>
    <row r="116" spans="1:7">
      <c r="A116" s="78"/>
      <c r="B116" s="78"/>
      <c r="C116" s="78"/>
      <c r="D116" s="79">
        <v>0</v>
      </c>
      <c r="E116" s="79">
        <v>482.25</v>
      </c>
      <c r="F116" s="130">
        <f t="shared" ref="F116" si="45">D116-E116</f>
        <v>-482.25</v>
      </c>
      <c r="G116" s="157"/>
    </row>
    <row r="117" spans="1:7">
      <c r="A117" s="76">
        <v>55</v>
      </c>
      <c r="B117" s="76">
        <v>14210</v>
      </c>
      <c r="C117" s="76" t="s">
        <v>74</v>
      </c>
      <c r="D117" s="79"/>
      <c r="E117" s="79"/>
      <c r="F117" s="133"/>
      <c r="G117" s="157"/>
    </row>
    <row r="118" spans="1:7">
      <c r="A118" s="101"/>
      <c r="B118" s="101"/>
      <c r="C118" s="101"/>
      <c r="D118" s="79">
        <v>850</v>
      </c>
      <c r="E118" s="79">
        <v>500</v>
      </c>
      <c r="F118" s="130">
        <f t="shared" ref="F118" si="46">D118-E118</f>
        <v>350</v>
      </c>
      <c r="G118" s="157"/>
    </row>
    <row r="119" spans="1:7">
      <c r="A119" s="104">
        <v>56</v>
      </c>
      <c r="B119" s="104">
        <v>14230</v>
      </c>
      <c r="C119" s="108" t="s">
        <v>75</v>
      </c>
      <c r="D119" s="106"/>
      <c r="E119" s="106"/>
      <c r="F119" s="129"/>
      <c r="G119" s="157"/>
    </row>
    <row r="120" spans="1:7">
      <c r="A120" s="105"/>
      <c r="B120" s="105"/>
      <c r="C120" s="78"/>
      <c r="D120" s="107">
        <v>1247.5</v>
      </c>
      <c r="E120" s="107">
        <v>850</v>
      </c>
      <c r="F120" s="130">
        <f t="shared" ref="F120" si="47">D120-E120</f>
        <v>397.5</v>
      </c>
      <c r="G120" s="157"/>
    </row>
    <row r="121" spans="1:7">
      <c r="A121" s="101">
        <v>57</v>
      </c>
      <c r="B121" s="101">
        <v>14310</v>
      </c>
      <c r="C121" s="101" t="s">
        <v>189</v>
      </c>
      <c r="D121" s="79"/>
      <c r="E121" s="79"/>
      <c r="F121" s="133"/>
    </row>
    <row r="122" spans="1:7">
      <c r="A122" s="78"/>
      <c r="B122" s="78"/>
      <c r="C122" s="78"/>
      <c r="D122" s="79">
        <v>449.1</v>
      </c>
      <c r="E122" s="79">
        <v>629.6</v>
      </c>
      <c r="F122" s="130">
        <f t="shared" ref="F122" si="48">D122-E122</f>
        <v>-180.5</v>
      </c>
    </row>
    <row r="123" spans="1:7">
      <c r="A123" s="77">
        <v>58</v>
      </c>
      <c r="B123" s="77">
        <v>14410</v>
      </c>
      <c r="C123" s="85" t="s">
        <v>76</v>
      </c>
      <c r="D123" s="86"/>
      <c r="E123" s="86"/>
      <c r="F123" s="129"/>
    </row>
    <row r="124" spans="1:7">
      <c r="A124" s="81"/>
      <c r="B124" s="81" t="s">
        <v>77</v>
      </c>
      <c r="C124" s="81" t="s">
        <v>78</v>
      </c>
      <c r="D124" s="82"/>
      <c r="E124" s="84"/>
      <c r="F124" s="134"/>
    </row>
    <row r="125" spans="1:7">
      <c r="A125" s="83"/>
      <c r="B125" s="83"/>
      <c r="C125" s="83"/>
      <c r="D125" s="84">
        <f>SUM(D38:D124)</f>
        <v>426200.41999999993</v>
      </c>
      <c r="E125" s="84">
        <f>SUM(E38:E124)</f>
        <v>354560.82999999996</v>
      </c>
      <c r="F125" s="84">
        <f>SUM(F38:F124)</f>
        <v>71639.59</v>
      </c>
    </row>
    <row r="126" spans="1:7">
      <c r="A126" s="76">
        <v>59</v>
      </c>
      <c r="B126" s="76"/>
      <c r="C126" s="76"/>
      <c r="D126" s="79"/>
      <c r="E126" s="79"/>
      <c r="F126" s="132"/>
    </row>
    <row r="127" spans="1:7">
      <c r="A127" s="78"/>
      <c r="B127" s="76">
        <v>13210</v>
      </c>
      <c r="C127" s="76" t="s">
        <v>79</v>
      </c>
      <c r="D127" s="79">
        <v>73072.09</v>
      </c>
      <c r="E127" s="79">
        <v>47379.92</v>
      </c>
      <c r="F127" s="130">
        <f>D127-E127</f>
        <v>25692.17</v>
      </c>
    </row>
    <row r="128" spans="1:7">
      <c r="A128" s="76">
        <v>60</v>
      </c>
      <c r="B128" s="109"/>
      <c r="C128" s="76"/>
      <c r="D128" s="79"/>
      <c r="E128" s="79"/>
      <c r="F128" s="132"/>
    </row>
    <row r="129" spans="1:6">
      <c r="A129" s="111"/>
      <c r="B129" s="110">
        <v>13220</v>
      </c>
      <c r="C129" s="85" t="s">
        <v>80</v>
      </c>
      <c r="D129" s="86">
        <v>3706.41</v>
      </c>
      <c r="E129" s="86">
        <v>1084.6300000000001</v>
      </c>
      <c r="F129" s="130">
        <f t="shared" ref="F129" si="49">D129-E129</f>
        <v>2621.7799999999997</v>
      </c>
    </row>
    <row r="130" spans="1:6">
      <c r="A130" s="76">
        <v>61</v>
      </c>
      <c r="B130" s="76"/>
      <c r="C130" s="76"/>
      <c r="D130" s="79"/>
      <c r="E130" s="79"/>
      <c r="F130" s="132"/>
    </row>
    <row r="131" spans="1:6">
      <c r="A131" s="101"/>
      <c r="B131" s="76">
        <v>13230</v>
      </c>
      <c r="C131" s="76" t="s">
        <v>81</v>
      </c>
      <c r="D131" s="79">
        <v>12827.47</v>
      </c>
      <c r="E131" s="79">
        <v>30692.77</v>
      </c>
      <c r="F131" s="130">
        <f t="shared" ref="F131:F133" si="50">D131-E131</f>
        <v>-17865.300000000003</v>
      </c>
    </row>
    <row r="132" spans="1:6">
      <c r="A132" s="76"/>
      <c r="B132" s="109"/>
      <c r="C132" s="76"/>
      <c r="D132" s="79"/>
      <c r="E132" s="79"/>
      <c r="F132" s="130"/>
    </row>
    <row r="133" spans="1:6">
      <c r="A133" s="100">
        <v>62</v>
      </c>
      <c r="B133" s="112">
        <v>13250</v>
      </c>
      <c r="C133" s="85" t="s">
        <v>82</v>
      </c>
      <c r="D133" s="87">
        <v>1295.0999999999999</v>
      </c>
      <c r="E133" s="87">
        <v>867.29</v>
      </c>
      <c r="F133" s="130">
        <f t="shared" si="50"/>
        <v>427.80999999999995</v>
      </c>
    </row>
    <row r="134" spans="1:6">
      <c r="A134" s="113"/>
      <c r="B134" s="81" t="s">
        <v>83</v>
      </c>
      <c r="C134" s="81" t="s">
        <v>84</v>
      </c>
      <c r="D134" s="82"/>
      <c r="E134" s="84"/>
      <c r="F134" s="135"/>
    </row>
    <row r="135" spans="1:6">
      <c r="A135" s="83"/>
      <c r="B135" s="83"/>
      <c r="C135" s="83"/>
      <c r="D135" s="84">
        <f>SUM(D126:D134)</f>
        <v>90901.07</v>
      </c>
      <c r="E135" s="84">
        <f>SUM(E126:E134)</f>
        <v>80024.609999999986</v>
      </c>
      <c r="F135" s="84">
        <f>SUM(F126:F134)</f>
        <v>10876.459999999994</v>
      </c>
    </row>
    <row r="136" spans="1:6">
      <c r="A136" s="76">
        <v>63</v>
      </c>
      <c r="B136" s="76">
        <v>21200</v>
      </c>
      <c r="C136" s="76" t="s">
        <v>85</v>
      </c>
      <c r="D136" s="79"/>
      <c r="E136" s="79"/>
      <c r="F136" s="129"/>
    </row>
    <row r="137" spans="1:6">
      <c r="A137" s="78"/>
      <c r="B137" s="78"/>
      <c r="C137" s="78"/>
      <c r="D137" s="79">
        <v>0</v>
      </c>
      <c r="E137" s="79">
        <v>13650</v>
      </c>
      <c r="F137" s="130">
        <f t="shared" ref="F137" si="51">D137-E137</f>
        <v>-13650</v>
      </c>
    </row>
    <row r="138" spans="1:6">
      <c r="A138" s="76">
        <v>64</v>
      </c>
      <c r="B138" s="76">
        <v>22202</v>
      </c>
      <c r="C138" s="76" t="s">
        <v>190</v>
      </c>
      <c r="D138" s="79"/>
      <c r="E138" s="79"/>
      <c r="F138" s="129"/>
    </row>
    <row r="139" spans="1:6">
      <c r="A139" s="78"/>
      <c r="B139" s="78"/>
      <c r="C139" s="78"/>
      <c r="D139" s="79">
        <v>110964.43</v>
      </c>
      <c r="E139" s="79">
        <v>0</v>
      </c>
      <c r="F139" s="130">
        <f t="shared" ref="F139" si="52">D139-E139</f>
        <v>110964.43</v>
      </c>
    </row>
    <row r="140" spans="1:6">
      <c r="A140" s="81"/>
      <c r="B140" s="81" t="s">
        <v>86</v>
      </c>
      <c r="C140" s="81" t="s">
        <v>87</v>
      </c>
      <c r="D140" s="82"/>
      <c r="E140" s="84"/>
      <c r="F140" s="135"/>
    </row>
    <row r="141" spans="1:6">
      <c r="A141" s="83"/>
      <c r="B141" s="83"/>
      <c r="C141" s="83"/>
      <c r="D141" s="84">
        <f>SUM(D136:D140)</f>
        <v>110964.43</v>
      </c>
      <c r="E141" s="84">
        <f>SUM(E136:E140)</f>
        <v>13650</v>
      </c>
      <c r="F141" s="84">
        <f>SUM(F136:F140)</f>
        <v>97314.43</v>
      </c>
    </row>
    <row r="142" spans="1:6">
      <c r="A142" s="88">
        <v>65</v>
      </c>
      <c r="B142" s="88">
        <v>31120</v>
      </c>
      <c r="C142" s="76" t="s">
        <v>88</v>
      </c>
      <c r="D142" s="89"/>
      <c r="E142" s="89"/>
      <c r="F142" s="132"/>
    </row>
    <row r="143" spans="1:6">
      <c r="A143" s="90"/>
      <c r="B143" s="90"/>
      <c r="C143" s="78"/>
      <c r="D143" s="89">
        <v>0</v>
      </c>
      <c r="E143" s="89">
        <v>0</v>
      </c>
      <c r="F143" s="130">
        <f t="shared" ref="F143" si="53">D143-E143</f>
        <v>0</v>
      </c>
    </row>
    <row r="144" spans="1:6">
      <c r="A144" s="88">
        <v>66</v>
      </c>
      <c r="B144" s="88">
        <v>31121</v>
      </c>
      <c r="C144" s="76" t="s">
        <v>89</v>
      </c>
      <c r="D144" s="89"/>
      <c r="E144" s="89"/>
      <c r="F144" s="132"/>
    </row>
    <row r="145" spans="1:6">
      <c r="A145" s="90"/>
      <c r="B145" s="90"/>
      <c r="C145" s="78"/>
      <c r="D145" s="89">
        <v>2995</v>
      </c>
      <c r="E145" s="89">
        <v>0</v>
      </c>
      <c r="F145" s="130">
        <f t="shared" ref="F145" si="54">D145-E145</f>
        <v>2995</v>
      </c>
    </row>
    <row r="146" spans="1:6">
      <c r="A146" s="76">
        <v>67</v>
      </c>
      <c r="B146" s="76">
        <v>31124</v>
      </c>
      <c r="C146" s="76" t="s">
        <v>90</v>
      </c>
      <c r="D146" s="79"/>
      <c r="E146" s="79"/>
      <c r="F146" s="129"/>
    </row>
    <row r="147" spans="1:6">
      <c r="A147" s="78"/>
      <c r="B147" s="78"/>
      <c r="C147" s="78"/>
      <c r="D147" s="79"/>
      <c r="E147" s="79"/>
      <c r="F147" s="130">
        <f t="shared" ref="F147" si="55">D147-E147</f>
        <v>0</v>
      </c>
    </row>
    <row r="148" spans="1:6">
      <c r="A148" s="76">
        <v>68</v>
      </c>
      <c r="B148" s="76">
        <v>31230</v>
      </c>
      <c r="C148" s="76" t="s">
        <v>91</v>
      </c>
      <c r="D148" s="79"/>
      <c r="E148" s="79"/>
      <c r="F148" s="132"/>
    </row>
    <row r="149" spans="1:6">
      <c r="A149" s="78"/>
      <c r="B149" s="78"/>
      <c r="C149" s="78"/>
      <c r="D149" s="79">
        <v>253523.12</v>
      </c>
      <c r="E149" s="79">
        <v>45374.2</v>
      </c>
      <c r="F149" s="130">
        <f t="shared" ref="F149" si="56">D149-E149</f>
        <v>208148.91999999998</v>
      </c>
    </row>
    <row r="150" spans="1:6">
      <c r="A150" s="76">
        <v>69</v>
      </c>
      <c r="B150" s="76">
        <v>31240</v>
      </c>
      <c r="C150" s="76" t="s">
        <v>191</v>
      </c>
      <c r="D150" s="79"/>
      <c r="E150" s="79"/>
      <c r="F150" s="132"/>
    </row>
    <row r="151" spans="1:6">
      <c r="A151" s="78"/>
      <c r="B151" s="78"/>
      <c r="C151" s="78"/>
      <c r="D151" s="79">
        <v>48496.55</v>
      </c>
      <c r="E151" s="79"/>
      <c r="F151" s="130">
        <f t="shared" ref="F151" si="57">D151-E151</f>
        <v>48496.55</v>
      </c>
    </row>
    <row r="152" spans="1:6">
      <c r="A152" s="76">
        <v>70</v>
      </c>
      <c r="B152" s="76">
        <v>31250</v>
      </c>
      <c r="C152" s="76" t="s">
        <v>92</v>
      </c>
      <c r="D152" s="79"/>
      <c r="E152" s="79"/>
      <c r="F152" s="129"/>
    </row>
    <row r="153" spans="1:6">
      <c r="A153" s="101"/>
      <c r="B153" s="101"/>
      <c r="C153" s="78"/>
      <c r="D153" s="79"/>
      <c r="E153" s="79">
        <v>0</v>
      </c>
      <c r="F153" s="130">
        <f t="shared" ref="F153:F155" si="58">D153-E153</f>
        <v>0</v>
      </c>
    </row>
    <row r="154" spans="1:6">
      <c r="A154" s="102">
        <v>71</v>
      </c>
      <c r="B154" s="103">
        <v>31260</v>
      </c>
      <c r="C154" s="155" t="s">
        <v>192</v>
      </c>
      <c r="D154" s="86"/>
      <c r="E154" s="86"/>
      <c r="F154" s="130"/>
    </row>
    <row r="155" spans="1:6">
      <c r="A155" s="78"/>
      <c r="B155" s="78"/>
      <c r="C155" s="156"/>
      <c r="D155" s="79">
        <v>50000</v>
      </c>
      <c r="E155" s="79">
        <v>9500</v>
      </c>
      <c r="F155" s="130">
        <f t="shared" si="58"/>
        <v>40500</v>
      </c>
    </row>
    <row r="156" spans="1:6">
      <c r="A156" s="101">
        <v>72</v>
      </c>
      <c r="B156" s="101">
        <v>31690</v>
      </c>
      <c r="C156" s="76" t="s">
        <v>93</v>
      </c>
      <c r="D156" s="79"/>
      <c r="E156" s="79"/>
      <c r="F156" s="129"/>
    </row>
    <row r="157" spans="1:6">
      <c r="A157" s="78"/>
      <c r="B157" s="78"/>
      <c r="C157" s="78"/>
      <c r="D157" s="79"/>
      <c r="E157" s="79"/>
      <c r="F157" s="130">
        <f t="shared" ref="F157" si="59">D157-E157</f>
        <v>0</v>
      </c>
    </row>
    <row r="158" spans="1:6">
      <c r="A158" s="88">
        <v>73</v>
      </c>
      <c r="B158" s="76">
        <v>32000</v>
      </c>
      <c r="C158" s="76" t="s">
        <v>94</v>
      </c>
      <c r="D158" s="79"/>
      <c r="E158" s="79"/>
      <c r="F158" s="132"/>
    </row>
    <row r="159" spans="1:6">
      <c r="A159" s="90"/>
      <c r="B159" s="78"/>
      <c r="C159" s="78"/>
      <c r="D159" s="79">
        <v>0</v>
      </c>
      <c r="E159" s="79">
        <v>0</v>
      </c>
      <c r="F159" s="130">
        <f t="shared" ref="F159" si="60">D159-E159</f>
        <v>0</v>
      </c>
    </row>
    <row r="160" spans="1:6">
      <c r="A160" s="102">
        <v>74</v>
      </c>
      <c r="B160" s="103">
        <v>32110</v>
      </c>
      <c r="C160" s="155" t="s">
        <v>193</v>
      </c>
      <c r="D160" s="86"/>
      <c r="E160" s="86"/>
      <c r="F160" s="130"/>
    </row>
    <row r="161" spans="1:6">
      <c r="A161" s="78"/>
      <c r="B161" s="78"/>
      <c r="C161" s="156"/>
      <c r="D161" s="79">
        <v>100000</v>
      </c>
      <c r="E161" s="79">
        <v>0</v>
      </c>
      <c r="F161" s="130">
        <f t="shared" ref="F161" si="61">D161-E161</f>
        <v>100000</v>
      </c>
    </row>
    <row r="162" spans="1:6">
      <c r="A162" s="81"/>
      <c r="B162" s="81" t="s">
        <v>95</v>
      </c>
      <c r="C162" s="81" t="s">
        <v>96</v>
      </c>
      <c r="D162" s="82"/>
      <c r="E162" s="84"/>
      <c r="F162" s="134"/>
    </row>
    <row r="163" spans="1:6">
      <c r="A163" s="83"/>
      <c r="B163" s="83"/>
      <c r="C163" s="83"/>
      <c r="D163" s="84">
        <f>SUM(D142:D162)</f>
        <v>455014.67</v>
      </c>
      <c r="E163" s="84">
        <f>SUM(E142:E162)</f>
        <v>54874.2</v>
      </c>
      <c r="F163" s="131">
        <f t="shared" ref="F163" si="62">D163-E163</f>
        <v>400140.47</v>
      </c>
    </row>
    <row r="164" spans="1:6">
      <c r="A164" s="91" t="s">
        <v>97</v>
      </c>
      <c r="B164" s="92"/>
      <c r="C164" s="93"/>
      <c r="D164" s="94"/>
      <c r="E164" s="98"/>
      <c r="F164" s="136"/>
    </row>
    <row r="165" spans="1:6">
      <c r="A165" s="95"/>
      <c r="B165" s="96"/>
      <c r="C165" s="97"/>
      <c r="D165" s="98">
        <f>D36+D125+D135+D141+D163</f>
        <v>3082783.2699999996</v>
      </c>
      <c r="E165" s="98">
        <f>E36+E125+E135+E141+E163</f>
        <v>2238489.9699999997</v>
      </c>
      <c r="F165" s="98">
        <f>D165-E165</f>
        <v>844293.29999999981</v>
      </c>
    </row>
  </sheetData>
  <mergeCells count="57">
    <mergeCell ref="C154:C155"/>
    <mergeCell ref="G100:G101"/>
    <mergeCell ref="G102:G103"/>
    <mergeCell ref="G104:G105"/>
    <mergeCell ref="G106:G107"/>
    <mergeCell ref="G108:G109"/>
    <mergeCell ref="G110:G111"/>
    <mergeCell ref="G113:G114"/>
    <mergeCell ref="G115:G116"/>
    <mergeCell ref="G117:G118"/>
    <mergeCell ref="G119:G120"/>
    <mergeCell ref="A1:F1"/>
    <mergeCell ref="G84:G85"/>
    <mergeCell ref="G87:G88"/>
    <mergeCell ref="G89:G90"/>
    <mergeCell ref="G92:G93"/>
    <mergeCell ref="G96:G97"/>
    <mergeCell ref="G98:G99"/>
    <mergeCell ref="G71:G72"/>
    <mergeCell ref="G73:G74"/>
    <mergeCell ref="G75:G76"/>
    <mergeCell ref="G77:G78"/>
    <mergeCell ref="G79:G80"/>
    <mergeCell ref="G81:G82"/>
    <mergeCell ref="G41:G42"/>
    <mergeCell ref="G43:G44"/>
    <mergeCell ref="G69:G70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31:G32"/>
    <mergeCell ref="G33:G34"/>
    <mergeCell ref="G35:G36"/>
    <mergeCell ref="G37:G38"/>
    <mergeCell ref="G39:G40"/>
    <mergeCell ref="C160:C161"/>
    <mergeCell ref="G19:G20"/>
    <mergeCell ref="G3:G4"/>
    <mergeCell ref="G5:G6"/>
    <mergeCell ref="G7:G8"/>
    <mergeCell ref="G9:G10"/>
    <mergeCell ref="G13:G14"/>
    <mergeCell ref="G15:G16"/>
    <mergeCell ref="G17:G18"/>
    <mergeCell ref="G45:G46"/>
    <mergeCell ref="G21:G22"/>
    <mergeCell ref="G23:G24"/>
    <mergeCell ref="G25:G26"/>
    <mergeCell ref="G27:G28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Tabela1.Buxheti Janar-Mars 2024</vt:lpstr>
      <vt:lpstr>Tab.2.Te hyrat vetanake </vt:lpstr>
      <vt:lpstr>Tab.3. THV sipas muajve</vt:lpstr>
      <vt:lpstr>Tab.4. Shpenzimet buxhetore</vt:lpstr>
      <vt:lpstr>Tab.4.1 Shpen.Janar-Mars </vt:lpstr>
      <vt:lpstr>5.Shp.sipas kodeve ekonomike</vt:lpstr>
      <vt:lpstr>'5.Shp.sipas kodeve ekonomike'!Print_Area</vt:lpstr>
      <vt:lpstr>'Tab.4. Shpenzimet buxhetore'!Print_Area</vt:lpstr>
      <vt:lpstr>'Tab.4.1 Shpen.Janar-Mars '!Print_Area</vt:lpstr>
      <vt:lpstr>'Tabela1.Buxheti Janar-Mars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Melihate.Behramaj</cp:lastModifiedBy>
  <cp:lastPrinted>2024-04-03T07:08:50Z</cp:lastPrinted>
  <dcterms:created xsi:type="dcterms:W3CDTF">2023-04-01T12:46:53Z</dcterms:created>
  <dcterms:modified xsi:type="dcterms:W3CDTF">2024-04-03T07:45:11Z</dcterms:modified>
</cp:coreProperties>
</file>