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6735"/>
  </bookViews>
  <sheets>
    <sheet name="Tabela1.Buxheti janar-shtator" sheetId="4" r:id="rId1"/>
    <sheet name="Tab.2.Te hyrat vetanake " sheetId="6" r:id="rId2"/>
    <sheet name="Tab.3. THV sipas muajve" sheetId="7" r:id="rId3"/>
    <sheet name="Tab.4. Shpenzimet buxhetore" sheetId="8" r:id="rId4"/>
    <sheet name="Tab.4.1 Shpen.janar-shtator" sheetId="9" r:id="rId5"/>
    <sheet name="5.Shp.sipas kodeve ekonomike" sheetId="5" r:id="rId6"/>
  </sheets>
  <definedNames>
    <definedName name="_xlnm.Print_Area" localSheetId="5">'5.Shp.sipas kodeve ekonomike'!$A$1:$F$94</definedName>
    <definedName name="_xlnm.Print_Area" localSheetId="3">'Tab.4. Shpenzimet buxhetore'!$A$1:$H$27</definedName>
    <definedName name="_xlnm.Print_Area" localSheetId="4">'Tab.4.1 Shpen.janar-shtator'!$A$1:$G$29</definedName>
    <definedName name="_xlnm.Print_Area" localSheetId="0">'Tabela1.Buxheti janar-shtator'!$A$1:$E$28</definedName>
  </definedNames>
  <calcPr calcId="125725"/>
</workbook>
</file>

<file path=xl/calcChain.xml><?xml version="1.0" encoding="utf-8"?>
<calcChain xmlns="http://schemas.openxmlformats.org/spreadsheetml/2006/main">
  <c r="F94" i="5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93"/>
  <c r="G93"/>
  <c r="D12"/>
  <c r="D72"/>
  <c r="E72"/>
  <c r="D69"/>
  <c r="D64"/>
  <c r="E10" i="4" l="1"/>
  <c r="H8" i="6"/>
  <c r="H29"/>
  <c r="H7"/>
  <c r="H6"/>
  <c r="H5"/>
  <c r="K41" i="7" l="1"/>
  <c r="J41"/>
  <c r="I41"/>
  <c r="H41"/>
  <c r="G41"/>
  <c r="F41"/>
  <c r="E41"/>
  <c r="D41"/>
  <c r="L34" l="1"/>
  <c r="K34"/>
  <c r="J34"/>
  <c r="I34"/>
  <c r="H34"/>
  <c r="G34"/>
  <c r="F34"/>
  <c r="E34"/>
  <c r="D34"/>
  <c r="M33"/>
  <c r="M32"/>
  <c r="M30"/>
  <c r="M31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I33" i="6" l="1"/>
  <c r="H33"/>
  <c r="G33"/>
  <c r="E33"/>
  <c r="M34" i="7" l="1"/>
  <c r="F3" i="5" l="1"/>
  <c r="E12"/>
  <c r="E64"/>
  <c r="E69"/>
  <c r="E93"/>
  <c r="E94" l="1"/>
  <c r="D94"/>
  <c r="B22" i="9"/>
  <c r="B20"/>
  <c r="B19"/>
  <c r="G12"/>
  <c r="G10"/>
  <c r="G8"/>
  <c r="G6"/>
  <c r="H8" i="8"/>
  <c r="H6"/>
  <c r="H5"/>
  <c r="E7"/>
  <c r="E5"/>
  <c r="E4"/>
  <c r="H3"/>
  <c r="B6"/>
  <c r="E6" s="1"/>
  <c r="I34" i="6"/>
  <c r="I31"/>
  <c r="H34"/>
  <c r="F35"/>
  <c r="G19" s="1"/>
  <c r="D35"/>
  <c r="E35" s="1"/>
  <c r="C41" i="7"/>
  <c r="B7" i="4"/>
  <c r="E7" s="1"/>
  <c r="E6"/>
  <c r="D4" i="9"/>
  <c r="F13"/>
  <c r="E8" i="8"/>
  <c r="B10"/>
  <c r="C8" s="1"/>
  <c r="G10"/>
  <c r="B17" s="1"/>
  <c r="E3"/>
  <c r="I32" i="6"/>
  <c r="H32"/>
  <c r="I30"/>
  <c r="I29"/>
  <c r="I28"/>
  <c r="H28"/>
  <c r="I27"/>
  <c r="H27"/>
  <c r="I26"/>
  <c r="H26"/>
  <c r="I25"/>
  <c r="H25"/>
  <c r="I24"/>
  <c r="H24"/>
  <c r="I23"/>
  <c r="H23"/>
  <c r="I19"/>
  <c r="H19"/>
  <c r="I18"/>
  <c r="H18"/>
  <c r="I17"/>
  <c r="H17"/>
  <c r="I16"/>
  <c r="I15"/>
  <c r="I14"/>
  <c r="I13"/>
  <c r="I12"/>
  <c r="H12"/>
  <c r="I11"/>
  <c r="H11"/>
  <c r="I10"/>
  <c r="H10"/>
  <c r="I9"/>
  <c r="H9"/>
  <c r="I8"/>
  <c r="I7"/>
  <c r="I6"/>
  <c r="I5"/>
  <c r="I4"/>
  <c r="H4"/>
  <c r="E9" i="4"/>
  <c r="D11"/>
  <c r="E5"/>
  <c r="H4" i="8" l="1"/>
  <c r="B21" i="9"/>
  <c r="E31" i="6"/>
  <c r="E34"/>
  <c r="G31"/>
  <c r="G34"/>
  <c r="G35"/>
  <c r="H35"/>
  <c r="D12" i="9"/>
  <c r="D10"/>
  <c r="D8"/>
  <c r="B13"/>
  <c r="D6"/>
  <c r="D10" i="8"/>
  <c r="E25" i="6"/>
  <c r="E17"/>
  <c r="G30"/>
  <c r="G5"/>
  <c r="G24"/>
  <c r="G13"/>
  <c r="G28"/>
  <c r="G26"/>
  <c r="E26"/>
  <c r="E24"/>
  <c r="E28"/>
  <c r="E15"/>
  <c r="E23"/>
  <c r="E30"/>
  <c r="E16"/>
  <c r="G25"/>
  <c r="G29"/>
  <c r="G4"/>
  <c r="G12"/>
  <c r="C6" i="8"/>
  <c r="G9" i="6"/>
  <c r="G23"/>
  <c r="G27"/>
  <c r="G32"/>
  <c r="G7"/>
  <c r="G15"/>
  <c r="G10"/>
  <c r="G8"/>
  <c r="D39"/>
  <c r="G11"/>
  <c r="G6"/>
  <c r="G14"/>
  <c r="E27"/>
  <c r="E29"/>
  <c r="E32"/>
  <c r="G4" i="9"/>
  <c r="C13"/>
  <c r="E3" s="1"/>
  <c r="B18"/>
  <c r="C3" i="8"/>
  <c r="C7"/>
  <c r="C5"/>
  <c r="C9"/>
  <c r="C4"/>
  <c r="E18" i="6"/>
  <c r="D38"/>
  <c r="E4"/>
  <c r="E5"/>
  <c r="E6"/>
  <c r="E7"/>
  <c r="E8"/>
  <c r="E9"/>
  <c r="E10"/>
  <c r="E11"/>
  <c r="E12"/>
  <c r="E13"/>
  <c r="E14"/>
  <c r="E19"/>
  <c r="G16"/>
  <c r="G17"/>
  <c r="G18"/>
  <c r="I35"/>
  <c r="E4" i="4"/>
  <c r="F9" i="8" l="1"/>
  <c r="H10"/>
  <c r="F6"/>
  <c r="B16"/>
  <c r="F8"/>
  <c r="F7"/>
  <c r="F5"/>
  <c r="F4"/>
  <c r="F10"/>
  <c r="F3"/>
  <c r="E10"/>
  <c r="C10"/>
  <c r="D13" i="9"/>
  <c r="G13"/>
  <c r="E11"/>
  <c r="E9"/>
  <c r="E7"/>
  <c r="E5"/>
  <c r="B11" i="4" l="1"/>
  <c r="C7" l="1"/>
  <c r="C8"/>
  <c r="C6"/>
  <c r="C9"/>
  <c r="C10"/>
  <c r="C4"/>
  <c r="E11"/>
  <c r="C5"/>
  <c r="C11" l="1"/>
</calcChain>
</file>

<file path=xl/sharedStrings.xml><?xml version="1.0" encoding="utf-8"?>
<sst xmlns="http://schemas.openxmlformats.org/spreadsheetml/2006/main" count="268" uniqueCount="233">
  <si>
    <t>Granti qeveritar</t>
  </si>
  <si>
    <t>Të hyrat e bartura</t>
  </si>
  <si>
    <t>TOTALI</t>
  </si>
  <si>
    <t>Ndryshimi 2023/2022 në  %</t>
  </si>
  <si>
    <t>Burimi i mjeteve</t>
  </si>
  <si>
    <t>Të hyrat vetanake 2023</t>
  </si>
  <si>
    <t>Progresi ndaj buxhetit në %</t>
  </si>
  <si>
    <t>%</t>
  </si>
  <si>
    <t>Krahasimi i shpenz. 2023 me 2022 në %</t>
  </si>
  <si>
    <t>Përshkrimi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</si>
  <si>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</si>
  <si>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</si>
  <si>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</si>
  <si>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</si>
  <si>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</si>
  <si>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Krahasimi</t>
  </si>
  <si>
    <t>Nr.</t>
  </si>
  <si>
    <t>KODI EKONOMIK</t>
  </si>
  <si>
    <t>LLOJET E TRANSAKSIONEVE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</si>
  <si>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</si>
  <si>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</si>
  <si>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</si>
  <si>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</si>
  <si>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</si>
  <si>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</si>
  <si>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</si>
  <si>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</si>
  <si>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</si>
  <si>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</si>
  <si>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</si>
  <si>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</si>
  <si>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</si>
  <si>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</si>
  <si>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</si>
  <si>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TAX PER MATJEN TOKES NE TEREN</t>
  </si>
  <si>
    <t>GJITHESEJT:</t>
  </si>
  <si>
    <t>2023/2022</t>
  </si>
  <si>
    <t>Kodi ekonomik</t>
  </si>
  <si>
    <t xml:space="preserve"> Ndryshimi </t>
  </si>
  <si>
    <t>PAGAT NETO PERMES LISTAVE</t>
  </si>
  <si>
    <t>PAGESA PËR SINDIKATË</t>
  </si>
  <si>
    <t>ANTARSIM-ODA E MJEKVE TE KOSOVËS</t>
  </si>
  <si>
    <t>TATIMI NE TARDHURA PERSONALE</t>
  </si>
  <si>
    <t>KONTRIBUTI PENSIONAL I PUNETORI</t>
  </si>
  <si>
    <t>KONTRIBUTI PENSIONAL I PUNEDHENSI</t>
  </si>
  <si>
    <t>TOTALI:     11</t>
  </si>
  <si>
    <t>RROGAT DHE PAGAT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</si>
  <si>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</si>
  <si>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</si>
  <si>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</si>
  <si>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</si>
  <si>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</si>
  <si>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</si>
  <si>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SHERBIMET E VARRIMIT</t>
  </si>
  <si>
    <t>MOBILJE (ME PAK SE 1000 Euro)</t>
  </si>
  <si>
    <t>PAISJE TJERA&lt;1000 EURO</t>
  </si>
  <si>
    <t>FURNIZIM USHQIM&amp;PIJE(JO DREKA)</t>
  </si>
  <si>
    <t>FURNIZIME MJEKSORE</t>
  </si>
  <si>
    <t>FURNIZIM PASTRIMI</t>
  </si>
  <si>
    <t>NAFT PER NGROHJE QENDRORE</t>
  </si>
  <si>
    <t>DRU</t>
  </si>
  <si>
    <t>DERIVATE PER GJENERATOR</t>
  </si>
  <si>
    <t>KARBURANTE PER VETURA</t>
  </si>
  <si>
    <t>REGJ.SIGURIMI I AUTOMJETEVE</t>
  </si>
  <si>
    <t>MIRM.RIPARIMI I AUTOMJETEVE</t>
  </si>
  <si>
    <t>MIRMBAJTJA E NDERTESAVE</t>
  </si>
  <si>
    <t>MIRMBAJTJA E SHKOLLAVE</t>
  </si>
  <si>
    <t>MIRËMBAJTJA OBJEKTEVE SHËNDETËSORE</t>
  </si>
  <si>
    <t>MIRMB.PAISJEVE DHE MOBILEVE</t>
  </si>
  <si>
    <t>REKLAMAT DHE KONKURSET</t>
  </si>
  <si>
    <t>DREKAT ZYRTARE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</si>
  <si>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</si>
  <si>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</si>
  <si>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</si>
  <si>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</si>
  <si>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</si>
  <si>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</si>
  <si>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</si>
  <si>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</si>
  <si>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</si>
  <si>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</si>
  <si>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</si>
  <si>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</si>
  <si>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>NDERTIMI I RRUGEVE LOKALE</t>
  </si>
  <si>
    <t>KANALIZIMI</t>
  </si>
  <si>
    <t>TOTALI:     30</t>
  </si>
  <si>
    <t>PASURIT JO FINANCIARE</t>
  </si>
  <si>
    <t>TOTALI I PERGJITHSHEM:11,13,14,20,30</t>
  </si>
  <si>
    <t>Të hyrat  janar 2023</t>
  </si>
  <si>
    <t xml:space="preserve">Të hyrat  shkurt 2023 </t>
  </si>
  <si>
    <t>Të hyrat  mars 2023</t>
  </si>
  <si>
    <t xml:space="preserve"> Buxheti në  SIMFK 2023</t>
  </si>
  <si>
    <t>Buxheti sipas SIMFK për vitin 2023</t>
  </si>
  <si>
    <t>% në total</t>
  </si>
  <si>
    <t>Buxheti sipas SIMFK për vitin 2022</t>
  </si>
  <si>
    <t>ÇERTIFIKATAT MJEKSORE</t>
  </si>
  <si>
    <t>PARTICIPIM NGA GJEODEZIA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</si>
  <si>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</si>
  <si>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</si>
  <si>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</si>
  <si>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</si>
  <si>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</si>
  <si>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</si>
  <si>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</si>
  <si>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</si>
  <si>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</si>
  <si>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Takë per legalizim</t>
  </si>
  <si>
    <t>Taksë per flet posed.</t>
  </si>
  <si>
    <t>Marimanga</t>
  </si>
  <si>
    <t>Denimet mandatore</t>
  </si>
  <si>
    <t>Komisioni inspektues</t>
  </si>
  <si>
    <t>Taksa nga licensa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</si>
  <si>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</si>
  <si>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</si>
  <si>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</si>
  <si>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</si>
  <si>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</si>
  <si>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</si>
  <si>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 - shendetsi</t>
  </si>
  <si>
    <t>Participim - qerdhja</t>
  </si>
  <si>
    <t>Participim - shp. F.A.</t>
  </si>
  <si>
    <t>Participim nga gjeod.</t>
  </si>
  <si>
    <t>Kadaster &amp; gjeodezi</t>
  </si>
  <si>
    <t>Të hyrat  shkurt 2023</t>
  </si>
  <si>
    <t>31_Granti I donatorëve të brendshëm</t>
  </si>
  <si>
    <t>32_Granti I donatorëve të jashtme</t>
  </si>
  <si>
    <t>46_ Save The Children</t>
  </si>
  <si>
    <t>61_ Granti I jashtëm (Performancës)</t>
  </si>
  <si>
    <t>Grafiku 1. Buxheti në SIMFK sipas burimit</t>
  </si>
  <si>
    <t>2. Të hyrat buxhetore të komunës së Klinës për vitin 2023 duke përfshirë edhe të hyrat nga donatorët sipas burimit të financimit</t>
  </si>
  <si>
    <t>Grafiku 2. Të hyrat vetanake sipas viteve</t>
  </si>
  <si>
    <t>Të hyrat  prill 2023</t>
  </si>
  <si>
    <t>Të hyrat  maj 2023</t>
  </si>
  <si>
    <t>Të hyrat  qershor 2023</t>
  </si>
  <si>
    <t>Gjobat nga trafiku</t>
  </si>
  <si>
    <t>Gjobat nga gjykata</t>
  </si>
  <si>
    <t>Çertifikatat mjeksore</t>
  </si>
  <si>
    <t>GJOBAT NGA TRAFIKU</t>
  </si>
  <si>
    <t>Krahasimi 2023 me 2022 në %</t>
  </si>
  <si>
    <t>SUB. PER ENTITETE PUBLIKE</t>
  </si>
  <si>
    <t>NDERT. E ADMIN. AFARISTE</t>
  </si>
  <si>
    <t>OBJEKTET ARSIMORE</t>
  </si>
  <si>
    <t>OBJEKTET SPORTIVE</t>
  </si>
  <si>
    <t>FUSHAT SPORTIVE</t>
  </si>
  <si>
    <t>UJËSJELLËSI</t>
  </si>
  <si>
    <t>MIREMBAJTJA INVESTIVE</t>
  </si>
  <si>
    <t>FURNIZIMI ME RRYMË GJENRATOR TRAFNS</t>
  </si>
  <si>
    <t>PAJISJE SPECIALE MJEKËSORE</t>
  </si>
  <si>
    <t>PAJISJE  TJERA</t>
  </si>
  <si>
    <t xml:space="preserve">  INVESTIMET NË VIJIM</t>
  </si>
  <si>
    <t>RREGULLIMI I LUMEJVE</t>
  </si>
  <si>
    <t>SISTEMI I UJITJES</t>
  </si>
  <si>
    <t>TRANSFERE KAPITALE – ETNITETE JO PUBLIKE</t>
  </si>
  <si>
    <t>SHPEN.UDHTIMIT JASHT VENDIT- meditjet</t>
  </si>
  <si>
    <t>SHËRBIME TË NDRYSHME SHËNDETËSORE</t>
  </si>
  <si>
    <t>SHERBIME TE NDRYSHME INTELEKTUALE DHE KESHILLDHENESE</t>
  </si>
  <si>
    <t>SHERBIMET TEKNIKE</t>
  </si>
  <si>
    <t>SHPENZIMET PËR ANTARËSIM</t>
  </si>
  <si>
    <t>KOMPJUTER ME PAK SE 1000 EURO</t>
  </si>
  <si>
    <t xml:space="preserve"> PAJISJE SPECIALISTIKE MJEKËSORE &lt;1000</t>
  </si>
  <si>
    <t>FURNIZIME PERZYRE</t>
  </si>
  <si>
    <t>FURNIZIM ME VESHMBATHJE</t>
  </si>
  <si>
    <t> VAJ</t>
  </si>
  <si>
    <t>AVANC PËR PARA TE IMËT(PETTY CASH)</t>
  </si>
  <si>
    <t>PROVIZIONI BANKAR I BKT</t>
  </si>
  <si>
    <t>MIRËMBAJTJA AUTO RRUGËVE LOKALE</t>
  </si>
  <si>
    <t>MIRËMBAJTJA E TEKNOLO. INFORMATIVE</t>
  </si>
  <si>
    <t>MIREMBAJTJA RUTINORE</t>
  </si>
  <si>
    <t>SHPENZ.PER INFORMIM PUBLIK</t>
  </si>
  <si>
    <t>ANTARSIM-ODA E INFERMIERVE TE KOS.</t>
  </si>
  <si>
    <t>PUNT. ME KONTRATË (JO NE LISTEë Të Të PAG.)</t>
  </si>
  <si>
    <t xml:space="preserve"> PAGESA PËR VENDIME GJYQËSORË</t>
  </si>
  <si>
    <t>QYMYUR</t>
  </si>
  <si>
    <t>AVANC PËR UDHËTIME ZYRTARE</t>
  </si>
  <si>
    <t>SIGURIMI I NDËRTESAVE TJERA</t>
  </si>
  <si>
    <t>QIRAJA PËR TOKË</t>
  </si>
  <si>
    <t>TROTUARET</t>
  </si>
  <si>
    <t>PARQET NACIONALE</t>
  </si>
  <si>
    <t>Tabela 1. Buxheti janar-shtator 2023 sipas burimit të financimit</t>
  </si>
  <si>
    <t>2. Të hyrat vetanake (sipas llojeve) të realizuara për periudhën janar-shtator 2023 dhe krahasimi me periudhën e njëjtë të vitit paraprak</t>
  </si>
  <si>
    <t>Nëntëmujori</t>
  </si>
  <si>
    <t>Tab.2. Të hyrat vetanake (sipas llojeve) të realizuara për periudhën janar-shtator 2023 dhe krahasimi me periudhën e njëjtë të vitit paraprak</t>
  </si>
  <si>
    <t>3.1. Realizimi I të hyrave vetanake për periudhën janar-shtator 2023 sipas muajve</t>
  </si>
  <si>
    <t>Të hyrat  korrik 2023</t>
  </si>
  <si>
    <t>Të hyrat  gusht 2023</t>
  </si>
  <si>
    <t>Të hyrat  shtator 2023</t>
  </si>
  <si>
    <t>Totali I të hyrave janar-shtator 2023</t>
  </si>
  <si>
    <t>4. Shpenzimet buxhetor për periudhën janar-shtator 2023 dhe krahasimi me vitin paraprak</t>
  </si>
  <si>
    <t>Buxheti i shpenzuar janar-shtator 2023</t>
  </si>
  <si>
    <t>% në total e shpenzimeve janar-shtator 2023</t>
  </si>
  <si>
    <t>Buxheti i shpenzuar janar-shtator 2022</t>
  </si>
  <si>
    <t>Tab.4. Shpenzimet buxhetore janar-shtator 2023 krahasuar me periudhën e njëtë të vitit të kaluar</t>
  </si>
  <si>
    <t>Grafiku 4. Shpenzimet buxhetore janar-shator 2023 krahasuar me periudhën enjëtë të vitit të kaluar</t>
  </si>
  <si>
    <t>4.1. Shpenzimet e buxhetit në periudhën janar-shtator 2023 sipas kategorive ekonomike</t>
  </si>
  <si>
    <t>Shpenzimet janar-shtator 2023</t>
  </si>
  <si>
    <t>% në total e shpenz. janar-shtator 2023</t>
  </si>
  <si>
    <t>Shpenzimet janar-shtator 2022</t>
  </si>
  <si>
    <t>Tab. 4.1. Shpenzimet buxhetore janar-shtator 2023 sipas kategorive ekonomike</t>
  </si>
  <si>
    <t>Shpenzimet 2023 sipas kategorive ekonomike janar-shtator 2023</t>
  </si>
  <si>
    <t>Grafiku. 4.1. Shpenzimet buxhetore janar-shtator 2023 sipas kategorive ekonomike</t>
  </si>
  <si>
    <t>5. Shpenzimet buxhetore për periudhën janar-shtator 2023, raportit të shpenzimeve analitike sipas kodeve buxhetore në SIMFK</t>
  </si>
  <si>
    <t xml:space="preserve"> Shpenzimet  janar-shtator /2023 </t>
  </si>
  <si>
    <t xml:space="preserve"> Shpenzimet janar- shtator/2022</t>
  </si>
  <si>
    <t xml:space="preserve">Te hyrat në periudhën janar-shtator 2022 </t>
  </si>
  <si>
    <t xml:space="preserve">Te hyrat në periudhën janar-shtator 2023 </t>
  </si>
  <si>
    <t>BLERJA E LIBRAVE DHE VEPRAVE ARTISTIKE</t>
  </si>
  <si>
    <t>FURNIZIM ME ARTIKUJ BUJQËSOR</t>
  </si>
  <si>
    <t xml:space="preserve">MOBILJE  </t>
  </si>
  <si>
    <t>PAGESA - VENDIME GJYQËSORE</t>
  </si>
  <si>
    <t>TAX REGJISTRIMI I AUTOMJETEVE</t>
  </si>
  <si>
    <t>TAX PËR LEJE NDËRTIMI</t>
  </si>
  <si>
    <t>TAX CERTIFIKATAT E LINDJES</t>
  </si>
  <si>
    <t>TAX CERTIFIKATAT E KURORIZIMIT</t>
  </si>
  <si>
    <t>TAX CERTIFIKATAT E VDEKJES</t>
  </si>
  <si>
    <t>TAX CERTIFIKATA TJERA</t>
  </si>
  <si>
    <t>TAX VERIFIKIM DOK.TË NDRYSHME</t>
  </si>
  <si>
    <t>TAX TJERA ADMINISTRATIVE</t>
  </si>
  <si>
    <t>TAKSA PER LEGALIZIM</t>
  </si>
  <si>
    <t>TAKSA PER USHTRIM TE VEPROMTAR.</t>
  </si>
  <si>
    <t>TAKSA PER FLETE POSEDUESE</t>
  </si>
  <si>
    <t>DONACIONET E JASHTME</t>
  </si>
  <si>
    <t>PARTICIPIM I QYTETAREVE</t>
  </si>
  <si>
    <t>DENIMET NGA GJYKATA</t>
  </si>
  <si>
    <t>Ndryshimi 2023/2022</t>
  </si>
  <si>
    <t>Participim I qytetareve</t>
  </si>
  <si>
    <t>Donacion I jashtem</t>
  </si>
  <si>
    <t>Të hyrat korrik 2023</t>
  </si>
  <si>
    <t>Të hyrat gusht 2023</t>
  </si>
  <si>
    <t>Të hyrat shtator 2023</t>
  </si>
  <si>
    <t>SHPENZIMET TJERA TË UDHËTIMEVE ZYRTARE JASHTË VENDIT</t>
  </si>
  <si>
    <t>AKOMODIMI - UDHËTIMET ZYRTARE JASHTË VEND</t>
  </si>
  <si>
    <t>PAJISJE TË SHËRBIMEVE  POLICOR</t>
  </si>
  <si>
    <t>OBJEKTET KULTURORE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</si>
</sst>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.00_);_(* \(#,##0.00\);_(* &quot;-&quot;??_);_(@_)"/>
    <numFmt numFmtId="166" formatCode="_-* #.##0.00_L_e_k_-;\-* #.##0.00_L_e_k_-;_-* &quot;-&quot;??_L_e_k_-;_-@_-"/>
  </numFmts>
  <fonts count="45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indexed="8"/>
      <name val="Times New Roman"/>
      <family val="1"/>
    </font>
    <font>
      <b/>
      <sz val="8"/>
      <color theme="0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sz val="9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</font>
    <font>
      <sz val="7"/>
      <name val="Calibri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</font>
    <font>
      <b/>
      <sz val="5"/>
      <color theme="1"/>
      <name val="Calibri"/>
      <family val="2"/>
    </font>
    <font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rgb="FF000000"/>
      <name val="Calibri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</cellStyleXfs>
  <cellXfs count="201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4" fontId="9" fillId="2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wrapText="1"/>
    </xf>
    <xf numFmtId="0" fontId="5" fillId="0" borderId="0" xfId="0" applyFont="1"/>
    <xf numFmtId="165" fontId="5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4" fontId="12" fillId="0" borderId="0" xfId="0" applyNumberFormat="1" applyFont="1" applyFill="1" applyBorder="1"/>
    <xf numFmtId="4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165" fontId="15" fillId="0" borderId="0" xfId="0" applyNumberFormat="1" applyFont="1" applyBorder="1"/>
    <xf numFmtId="0" fontId="0" fillId="0" borderId="0" xfId="0" applyBorder="1" applyAlignment="1">
      <alignment wrapText="1"/>
    </xf>
    <xf numFmtId="0" fontId="17" fillId="0" borderId="0" xfId="0" applyFont="1"/>
    <xf numFmtId="4" fontId="11" fillId="0" borderId="1" xfId="0" applyNumberFormat="1" applyFont="1" applyBorder="1" applyAlignment="1">
      <alignment horizontal="left" wrapText="1"/>
    </xf>
    <xf numFmtId="0" fontId="16" fillId="0" borderId="5" xfId="0" applyFont="1" applyBorder="1" applyAlignment="1"/>
    <xf numFmtId="0" fontId="8" fillId="0" borderId="1" xfId="0" applyFont="1" applyFill="1" applyBorder="1" applyAlignment="1">
      <alignment wrapText="1"/>
    </xf>
    <xf numFmtId="165" fontId="8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165" fontId="14" fillId="0" borderId="1" xfId="1" applyFont="1" applyFill="1" applyBorder="1" applyAlignment="1">
      <alignment wrapText="1"/>
    </xf>
    <xf numFmtId="165" fontId="6" fillId="0" borderId="1" xfId="1" applyFont="1" applyFill="1" applyBorder="1" applyAlignment="1">
      <alignment wrapText="1"/>
    </xf>
    <xf numFmtId="0" fontId="16" fillId="0" borderId="0" xfId="0" applyFont="1" applyBorder="1" applyAlignment="1"/>
    <xf numFmtId="0" fontId="7" fillId="5" borderId="2" xfId="0" applyFont="1" applyFill="1" applyBorder="1" applyAlignment="1"/>
    <xf numFmtId="0" fontId="0" fillId="0" borderId="0" xfId="0" applyBorder="1" applyAlignment="1">
      <alignment wrapText="1"/>
    </xf>
    <xf numFmtId="164" fontId="0" fillId="0" borderId="0" xfId="0" applyNumberFormat="1"/>
    <xf numFmtId="0" fontId="21" fillId="0" borderId="0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22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7" fillId="5" borderId="2" xfId="0" applyFont="1" applyFill="1" applyBorder="1" applyAlignment="1">
      <alignment wrapText="1"/>
    </xf>
    <xf numFmtId="165" fontId="23" fillId="0" borderId="1" xfId="1" applyFont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justify" wrapText="1"/>
    </xf>
    <xf numFmtId="0" fontId="23" fillId="0" borderId="1" xfId="0" applyFont="1" applyBorder="1" applyAlignment="1">
      <alignment horizontal="left" vertical="center"/>
    </xf>
    <xf numFmtId="0" fontId="24" fillId="5" borderId="2" xfId="0" applyFont="1" applyFill="1" applyBorder="1" applyAlignment="1">
      <alignment horizontal="left"/>
    </xf>
    <xf numFmtId="0" fontId="24" fillId="6" borderId="3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165" fontId="25" fillId="0" borderId="1" xfId="1" applyFont="1" applyBorder="1" applyAlignment="1"/>
    <xf numFmtId="165" fontId="24" fillId="0" borderId="1" xfId="1" applyFont="1" applyBorder="1" applyAlignment="1">
      <alignment wrapText="1"/>
    </xf>
    <xf numFmtId="165" fontId="25" fillId="0" borderId="1" xfId="1" applyFont="1" applyFill="1" applyBorder="1" applyAlignment="1"/>
    <xf numFmtId="0" fontId="24" fillId="6" borderId="3" xfId="0" applyFont="1" applyFill="1" applyBorder="1" applyAlignment="1"/>
    <xf numFmtId="165" fontId="24" fillId="6" borderId="3" xfId="1" applyFont="1" applyFill="1" applyBorder="1" applyAlignment="1">
      <alignment horizontal="right"/>
    </xf>
    <xf numFmtId="165" fontId="16" fillId="0" borderId="1" xfId="1" applyFont="1" applyBorder="1" applyAlignment="1">
      <alignment wrapText="1"/>
    </xf>
    <xf numFmtId="165" fontId="16" fillId="0" borderId="1" xfId="1" applyFont="1" applyBorder="1" applyAlignment="1">
      <alignment vertical="center" wrapText="1"/>
    </xf>
    <xf numFmtId="165" fontId="25" fillId="0" borderId="1" xfId="1" applyFont="1" applyBorder="1"/>
    <xf numFmtId="0" fontId="24" fillId="6" borderId="1" xfId="0" applyFont="1" applyFill="1" applyBorder="1" applyAlignment="1"/>
    <xf numFmtId="165" fontId="24" fillId="6" borderId="1" xfId="1" applyFont="1" applyFill="1" applyBorder="1" applyAlignment="1">
      <alignment horizontal="right"/>
    </xf>
    <xf numFmtId="0" fontId="24" fillId="0" borderId="1" xfId="0" applyFont="1" applyBorder="1" applyAlignment="1"/>
    <xf numFmtId="0" fontId="24" fillId="0" borderId="1" xfId="0" applyFont="1" applyBorder="1"/>
    <xf numFmtId="0" fontId="24" fillId="0" borderId="1" xfId="0" applyFont="1" applyBorder="1" applyAlignment="1">
      <alignment horizontal="right"/>
    </xf>
    <xf numFmtId="165" fontId="25" fillId="0" borderId="1" xfId="1" applyFont="1" applyBorder="1" applyAlignment="1">
      <alignment horizontal="right"/>
    </xf>
    <xf numFmtId="0" fontId="24" fillId="0" borderId="1" xfId="0" applyFont="1" applyFill="1" applyBorder="1" applyAlignment="1"/>
    <xf numFmtId="165" fontId="24" fillId="0" borderId="1" xfId="1" applyFont="1" applyFill="1" applyBorder="1" applyAlignment="1">
      <alignment horizontal="right"/>
    </xf>
    <xf numFmtId="165" fontId="25" fillId="4" borderId="1" xfId="1" applyFont="1" applyFill="1" applyBorder="1" applyAlignment="1"/>
    <xf numFmtId="0" fontId="24" fillId="7" borderId="1" xfId="0" applyFont="1" applyFill="1" applyBorder="1" applyAlignment="1"/>
    <xf numFmtId="165" fontId="24" fillId="7" borderId="1" xfId="1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65" fontId="16" fillId="0" borderId="3" xfId="1" applyFont="1" applyFill="1" applyBorder="1"/>
    <xf numFmtId="165" fontId="16" fillId="0" borderId="1" xfId="1" applyFont="1" applyFill="1" applyBorder="1"/>
    <xf numFmtId="164" fontId="16" fillId="0" borderId="0" xfId="0" applyNumberFormat="1" applyFont="1"/>
    <xf numFmtId="0" fontId="16" fillId="0" borderId="0" xfId="0" applyFont="1"/>
    <xf numFmtId="0" fontId="16" fillId="0" borderId="1" xfId="0" applyFont="1" applyFill="1" applyBorder="1" applyAlignment="1">
      <alignment horizontal="center"/>
    </xf>
    <xf numFmtId="0" fontId="30" fillId="0" borderId="1" xfId="0" applyFont="1" applyFill="1" applyBorder="1"/>
    <xf numFmtId="165" fontId="31" fillId="0" borderId="1" xfId="1" applyFont="1" applyFill="1" applyBorder="1" applyAlignment="1">
      <alignment horizontal="center"/>
    </xf>
    <xf numFmtId="165" fontId="31" fillId="0" borderId="1" xfId="1" applyFont="1" applyFill="1" applyBorder="1" applyAlignment="1">
      <alignment horizontal="right"/>
    </xf>
    <xf numFmtId="0" fontId="16" fillId="0" borderId="1" xfId="0" applyFont="1" applyFill="1" applyBorder="1"/>
    <xf numFmtId="0" fontId="30" fillId="0" borderId="3" xfId="0" applyFont="1" applyFill="1" applyBorder="1"/>
    <xf numFmtId="0" fontId="16" fillId="0" borderId="3" xfId="0" applyFont="1" applyFill="1" applyBorder="1"/>
    <xf numFmtId="0" fontId="16" fillId="0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4" fontId="32" fillId="0" borderId="7" xfId="0" applyNumberFormat="1" applyFont="1" applyFill="1" applyBorder="1" applyAlignment="1">
      <alignment vertical="center"/>
    </xf>
    <xf numFmtId="165" fontId="32" fillId="0" borderId="1" xfId="1" applyFont="1" applyFill="1" applyBorder="1" applyAlignment="1">
      <alignment horizontal="center"/>
    </xf>
    <xf numFmtId="165" fontId="29" fillId="0" borderId="3" xfId="0" applyNumberFormat="1" applyFont="1" applyFill="1" applyBorder="1"/>
    <xf numFmtId="4" fontId="32" fillId="0" borderId="3" xfId="0" applyNumberFormat="1" applyFont="1" applyFill="1" applyBorder="1" applyAlignment="1">
      <alignment horizontal="right"/>
    </xf>
    <xf numFmtId="0" fontId="28" fillId="8" borderId="2" xfId="2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/>
    </xf>
    <xf numFmtId="165" fontId="28" fillId="8" borderId="2" xfId="3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 wrapText="1"/>
    </xf>
    <xf numFmtId="0" fontId="28" fillId="8" borderId="11" xfId="2" applyFont="1" applyFill="1" applyBorder="1" applyAlignment="1">
      <alignment horizontal="center"/>
    </xf>
    <xf numFmtId="165" fontId="8" fillId="0" borderId="1" xfId="1" applyFont="1" applyFill="1" applyBorder="1" applyAlignment="1">
      <alignment horizontal="right" wrapText="1"/>
    </xf>
    <xf numFmtId="165" fontId="20" fillId="0" borderId="1" xfId="1" applyFont="1" applyFill="1" applyBorder="1" applyAlignment="1" applyProtection="1">
      <alignment horizontal="right" vertical="center" wrapText="1"/>
    </xf>
    <xf numFmtId="165" fontId="8" fillId="0" borderId="1" xfId="1" quotePrefix="1" applyFont="1" applyFill="1" applyBorder="1" applyAlignment="1">
      <alignment horizontal="right" wrapText="1"/>
    </xf>
    <xf numFmtId="4" fontId="13" fillId="0" borderId="0" xfId="0" applyNumberFormat="1" applyFont="1"/>
    <xf numFmtId="165" fontId="6" fillId="0" borderId="1" xfId="1" applyFont="1" applyFill="1" applyBorder="1" applyAlignment="1">
      <alignment horizontal="right" wrapText="1"/>
    </xf>
    <xf numFmtId="0" fontId="33" fillId="0" borderId="0" xfId="0" applyFont="1" applyFill="1" applyBorder="1" applyAlignment="1">
      <alignment horizontal="center"/>
    </xf>
    <xf numFmtId="4" fontId="34" fillId="0" borderId="0" xfId="0" applyNumberFormat="1" applyFont="1" applyFill="1" applyBorder="1" applyAlignment="1">
      <alignment horizontal="right"/>
    </xf>
    <xf numFmtId="0" fontId="35" fillId="5" borderId="2" xfId="0" applyFont="1" applyFill="1" applyBorder="1" applyAlignment="1">
      <alignment wrapText="1"/>
    </xf>
    <xf numFmtId="0" fontId="35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165" fontId="19" fillId="0" borderId="1" xfId="1" applyFont="1" applyFill="1" applyBorder="1" applyAlignment="1">
      <alignment horizontal="right" wrapText="1"/>
    </xf>
    <xf numFmtId="165" fontId="19" fillId="0" borderId="1" xfId="1" applyFont="1" applyFill="1" applyBorder="1" applyAlignment="1">
      <alignment horizontal="center" wrapText="1"/>
    </xf>
    <xf numFmtId="165" fontId="19" fillId="0" borderId="1" xfId="1" applyFont="1" applyBorder="1" applyAlignment="1">
      <alignment horizontal="right" wrapText="1"/>
    </xf>
    <xf numFmtId="165" fontId="19" fillId="0" borderId="1" xfId="1" applyFont="1" applyBorder="1" applyAlignment="1">
      <alignment horizontal="center" wrapText="1"/>
    </xf>
    <xf numFmtId="165" fontId="36" fillId="0" borderId="1" xfId="1" applyFont="1" applyFill="1" applyBorder="1" applyAlignment="1" applyProtection="1">
      <alignment horizontal="right" vertical="center" wrapText="1"/>
    </xf>
    <xf numFmtId="165" fontId="19" fillId="0" borderId="1" xfId="1" applyFont="1" applyBorder="1" applyAlignment="1">
      <alignment wrapText="1"/>
    </xf>
    <xf numFmtId="165" fontId="19" fillId="0" borderId="1" xfId="1" quotePrefix="1" applyFont="1" applyFill="1" applyBorder="1" applyAlignment="1">
      <alignment horizontal="right" wrapText="1"/>
    </xf>
    <xf numFmtId="165" fontId="19" fillId="0" borderId="1" xfId="1" applyFont="1" applyBorder="1"/>
    <xf numFmtId="0" fontId="35" fillId="0" borderId="1" xfId="0" applyFont="1" applyFill="1" applyBorder="1" applyAlignment="1">
      <alignment wrapText="1"/>
    </xf>
    <xf numFmtId="165" fontId="18" fillId="0" borderId="1" xfId="1" applyFont="1" applyFill="1" applyBorder="1" applyAlignment="1">
      <alignment wrapText="1"/>
    </xf>
    <xf numFmtId="165" fontId="35" fillId="0" borderId="1" xfId="1" applyFont="1" applyFill="1" applyBorder="1" applyAlignment="1">
      <alignment wrapText="1"/>
    </xf>
    <xf numFmtId="165" fontId="27" fillId="0" borderId="1" xfId="1" applyFont="1" applyBorder="1" applyAlignment="1">
      <alignment wrapText="1"/>
    </xf>
    <xf numFmtId="165" fontId="27" fillId="0" borderId="1" xfId="1" applyFont="1" applyBorder="1"/>
    <xf numFmtId="0" fontId="0" fillId="0" borderId="0" xfId="0" applyBorder="1" applyAlignment="1">
      <alignment wrapText="1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165" fontId="39" fillId="0" borderId="1" xfId="1" applyFont="1" applyBorder="1"/>
    <xf numFmtId="165" fontId="39" fillId="0" borderId="1" xfId="1" applyFont="1" applyFill="1" applyBorder="1"/>
    <xf numFmtId="165" fontId="40" fillId="0" borderId="1" xfId="1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165" fontId="39" fillId="0" borderId="0" xfId="1" applyFont="1"/>
    <xf numFmtId="165" fontId="39" fillId="0" borderId="2" xfId="1" applyFont="1" applyBorder="1"/>
    <xf numFmtId="165" fontId="39" fillId="0" borderId="2" xfId="1" applyFont="1" applyFill="1" applyBorder="1"/>
    <xf numFmtId="165" fontId="39" fillId="0" borderId="1" xfId="0" applyNumberFormat="1" applyFont="1" applyFill="1" applyBorder="1"/>
    <xf numFmtId="165" fontId="39" fillId="0" borderId="1" xfId="1" applyFont="1" applyFill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1" fillId="0" borderId="4" xfId="0" applyFont="1" applyBorder="1" applyAlignment="1">
      <alignment wrapText="1"/>
    </xf>
    <xf numFmtId="4" fontId="41" fillId="0" borderId="1" xfId="0" applyNumberFormat="1" applyFont="1" applyBorder="1"/>
    <xf numFmtId="4" fontId="7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center" wrapText="1"/>
    </xf>
    <xf numFmtId="4" fontId="41" fillId="0" borderId="1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center" wrapText="1"/>
    </xf>
    <xf numFmtId="0" fontId="41" fillId="0" borderId="1" xfId="0" applyFont="1" applyBorder="1" applyAlignment="1">
      <alignment wrapText="1"/>
    </xf>
    <xf numFmtId="2" fontId="41" fillId="0" borderId="1" xfId="0" applyNumberFormat="1" applyFont="1" applyBorder="1" applyAlignment="1">
      <alignment wrapText="1"/>
    </xf>
    <xf numFmtId="0" fontId="41" fillId="0" borderId="1" xfId="0" applyFont="1" applyBorder="1" applyAlignment="1">
      <alignment horizontal="right" vertical="center" wrapText="1"/>
    </xf>
    <xf numFmtId="4" fontId="42" fillId="2" borderId="1" xfId="0" applyNumberFormat="1" applyFont="1" applyFill="1" applyBorder="1" applyAlignment="1" applyProtection="1">
      <alignment vertical="center" wrapText="1"/>
    </xf>
    <xf numFmtId="4" fontId="43" fillId="0" borderId="1" xfId="0" applyNumberFormat="1" applyFont="1" applyBorder="1" applyAlignment="1">
      <alignment horizontal="right" wrapText="1"/>
    </xf>
    <xf numFmtId="4" fontId="44" fillId="0" borderId="1" xfId="0" applyNumberFormat="1" applyFont="1" applyBorder="1" applyAlignment="1">
      <alignment horizontal="right" wrapText="1"/>
    </xf>
    <xf numFmtId="2" fontId="44" fillId="0" borderId="1" xfId="0" applyNumberFormat="1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4" fontId="43" fillId="0" borderId="3" xfId="0" applyNumberFormat="1" applyFont="1" applyBorder="1" applyAlignment="1">
      <alignment horizontal="right" wrapText="1"/>
    </xf>
    <xf numFmtId="166" fontId="0" fillId="0" borderId="0" xfId="0" applyNumberFormat="1" applyBorder="1" applyAlignment="1">
      <alignment wrapText="1"/>
    </xf>
    <xf numFmtId="166" fontId="0" fillId="0" borderId="0" xfId="0" applyNumberFormat="1" applyAlignment="1">
      <alignment wrapText="1"/>
    </xf>
    <xf numFmtId="166" fontId="0" fillId="0" borderId="0" xfId="0" applyNumberFormat="1"/>
    <xf numFmtId="165" fontId="24" fillId="7" borderId="1" xfId="1" applyFont="1" applyFill="1" applyBorder="1" applyAlignment="1">
      <alignment wrapText="1"/>
    </xf>
    <xf numFmtId="165" fontId="24" fillId="6" borderId="1" xfId="1" applyFont="1" applyFill="1" applyBorder="1" applyAlignment="1">
      <alignment wrapText="1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28" fillId="8" borderId="2" xfId="2" applyFont="1" applyFill="1" applyBorder="1" applyAlignment="1">
      <alignment horizontal="center" wrapText="1"/>
    </xf>
    <xf numFmtId="0" fontId="28" fillId="8" borderId="3" xfId="2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8" fillId="8" borderId="2" xfId="2" applyFont="1" applyFill="1" applyBorder="1" applyAlignment="1">
      <alignment horizontal="center"/>
    </xf>
    <xf numFmtId="0" fontId="28" fillId="8" borderId="3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28" fillId="8" borderId="11" xfId="2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>
      <c:layout>
        <c:manualLayout>
          <c:xMode val="edge"/>
          <c:yMode val="edge"/>
          <c:x val="0.13832124485459041"/>
          <c:y val="4.92610837438424E-3"/>
        </c:manualLayout>
      </c:layout>
    </c:title>
    <c:plotArea>
      <c:layout/>
      <c:ofPieChart>
        <c:ofPieType val="bar"/>
        <c:varyColors val="1"/>
        <c:ser>
          <c:idx val="0"/>
          <c:order val="0"/>
          <c:tx>
            <c:strRef>
              <c:f>'Tabela1.Buxheti janar-shtator'!$B$3:$B$3</c:f>
              <c:strCache>
                <c:ptCount val="1"/>
                <c:pt idx="0">
                  <c:v>Buxheti sipas SIMFK për vitin 2023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703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468691413573439E-2"/>
                  <c:y val="1.5174571201855617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36298044203925E-2"/>
                  <c:y val="4.2521637920259904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704941487577245"/>
                  <c:y val="3.1052005127266125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'Tabela1.Buxheti janar-shtator'!$A$4:$A$10</c:f>
              <c:strCache>
                <c:ptCount val="7"/>
                <c:pt idx="0">
                  <c:v>Granti qeveritar</c:v>
                </c:pt>
                <c:pt idx="1">
                  <c:v>Të hyrat vetanake 2023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'Tabela1.Buxheti janar-shtator'!$B$4:$B$10</c:f>
              <c:numCache>
                <c:formatCode>_-* #,##0.00_L_e_k_-;\-* #,##0.00_L_e_k_-;_-* "-"??_L_e_k_-;_-@_-</c:formatCode>
                <c:ptCount val="7"/>
                <c:pt idx="0">
                  <c:v>11685992.74</c:v>
                </c:pt>
                <c:pt idx="1">
                  <c:v>1373774</c:v>
                </c:pt>
                <c:pt idx="2">
                  <c:v>1254064.8899999999</c:v>
                </c:pt>
                <c:pt idx="3">
                  <c:v>31332.120000000003</c:v>
                </c:pt>
                <c:pt idx="4">
                  <c:v>18341.330000000002</c:v>
                </c:pt>
                <c:pt idx="5">
                  <c:v>3239.01</c:v>
                </c:pt>
                <c:pt idx="6">
                  <c:v>426739.48</c:v>
                </c:pt>
              </c:numCache>
            </c:numRef>
          </c:val>
        </c:ser>
        <c:ser>
          <c:idx val="1"/>
          <c:order val="1"/>
          <c:tx>
            <c:strRef>
              <c:f>'Tabela1.Buxheti janar-shtator'!$C$3:$C$3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'Tabela1.Buxheti janar-shtator'!$A$4:$A$10</c:f>
              <c:strCache>
                <c:ptCount val="7"/>
                <c:pt idx="0">
                  <c:v>Granti qeveritar</c:v>
                </c:pt>
                <c:pt idx="1">
                  <c:v>Të hyrat vetanake 2023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'Tabela1.Buxheti janar-shtator'!$C$4:$C$10</c:f>
              <c:numCache>
                <c:formatCode>_-* #,##0.00_L_e_k_-;\-* #,##0.00_L_e_k_-;_-* "-"??_L_e_k_-;_-@_-</c:formatCode>
                <c:ptCount val="7"/>
                <c:pt idx="0">
                  <c:v>78.994191494546001</c:v>
                </c:pt>
                <c:pt idx="1">
                  <c:v>9.2863455284183622</c:v>
                </c:pt>
                <c:pt idx="2">
                  <c:v>8.4771438996501338</c:v>
                </c:pt>
                <c:pt idx="3">
                  <c:v>0.21179676748713219</c:v>
                </c:pt>
                <c:pt idx="4">
                  <c:v>0.12398249481410011</c:v>
                </c:pt>
                <c:pt idx="5">
                  <c:v>2.1894842987276186E-2</c:v>
                </c:pt>
                <c:pt idx="6">
                  <c:v>2.8846449720969947</c:v>
                </c:pt>
              </c:numCache>
            </c:numRef>
          </c:val>
        </c:ser>
        <c:dLbls>
          <c:showPercent val="1"/>
        </c:dLbls>
        <c:gapWidth val="100"/>
        <c:secondPieSize val="75"/>
        <c:serLines/>
      </c:ofPieChart>
    </c:plotArea>
    <c:legend>
      <c:legendPos val="r"/>
      <c:layout/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</c:title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cked"/>
        <c:ser>
          <c:idx val="0"/>
          <c:order val="0"/>
          <c:cat>
            <c:strRef>
              <c:f>'Tab.2.Te hyrat vetanake '!$C$37:$C$39</c:f>
              <c:strCache>
                <c:ptCount val="3"/>
                <c:pt idx="1">
                  <c:v>Te hyrat në periudhën janar-shtator 2022 </c:v>
                </c:pt>
                <c:pt idx="2">
                  <c:v>Te hyrat në periudhën janar-shtator 2023 </c:v>
                </c:pt>
              </c:strCache>
            </c:strRef>
          </c:cat>
          <c:val>
            <c:numRef>
              <c:f>'Tab.2.Te hyrat vetanake '!$D$37:$D$39</c:f>
              <c:numCache>
                <c:formatCode>_-* #,##0.00_L_e_k_-;\-* #,##0.00_L_e_k_-;_-* "-"??_L_e_k_-;_-@_-</c:formatCode>
                <c:ptCount val="3"/>
                <c:pt idx="1">
                  <c:v>1167961.0899999999</c:v>
                </c:pt>
                <c:pt idx="2">
                  <c:v>1801556.67</c:v>
                </c:pt>
              </c:numCache>
            </c:numRef>
          </c:val>
        </c:ser>
        <c:ser>
          <c:idx val="1"/>
          <c:order val="1"/>
          <c:cat>
            <c:strRef>
              <c:f>'Tab.2.Te hyrat vetanake '!$C$37:$C$39</c:f>
              <c:strCache>
                <c:ptCount val="3"/>
                <c:pt idx="1">
                  <c:v>Te hyrat në periudhën janar-shtator 2022 </c:v>
                </c:pt>
                <c:pt idx="2">
                  <c:v>Te hyrat në periudhën janar-shtator 2023 </c:v>
                </c:pt>
              </c:strCache>
            </c:strRef>
          </c:cat>
          <c:val>
            <c:numRef>
              <c:f>'Tab.2.Te hyrat vetanake '!$E$37:$E$39</c:f>
              <c:numCache>
                <c:formatCode>_-* #,##0.00_L_e_k_-;\-* #,##0.00_L_e_k_-;_-* "-"??_L_e_k_-;_-@_-</c:formatCode>
                <c:ptCount val="3"/>
              </c:numCache>
            </c:numRef>
          </c:val>
        </c:ser>
        <c:gapWidth val="55"/>
        <c:gapDepth val="55"/>
        <c:shape val="cylinder"/>
        <c:axId val="63400576"/>
        <c:axId val="63402368"/>
        <c:axId val="0"/>
      </c:bar3DChart>
      <c:catAx>
        <c:axId val="63400576"/>
        <c:scaling>
          <c:orientation val="minMax"/>
        </c:scaling>
        <c:axPos val="b"/>
        <c:numFmt formatCode="General" sourceLinked="0"/>
        <c:majorTickMark val="none"/>
        <c:tickLblPos val="nextTo"/>
        <c:crossAx val="63402368"/>
        <c:crosses val="autoZero"/>
        <c:auto val="1"/>
        <c:lblAlgn val="ctr"/>
        <c:lblOffset val="100"/>
      </c:catAx>
      <c:valAx>
        <c:axId val="634023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34005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Të hyrat sipas muajve</a:t>
            </a:r>
          </a:p>
        </c:rich>
      </c:tx>
      <c:spPr>
        <a:noFill/>
        <a:ln>
          <a:noFill/>
        </a:ln>
        <a:effectLst/>
      </c:spPr>
    </c:title>
    <c:plotArea>
      <c:layout/>
      <c:areaChart>
        <c:grouping val="standar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'Tab.3. THV sipas muajve'!$C$39:$K$39</c:f>
              <c:strCache>
                <c:ptCount val="9"/>
                <c:pt idx="0">
                  <c:v>Të hyrat  janar 2023</c:v>
                </c:pt>
                <c:pt idx="1">
                  <c:v>Të hyrat  shkurt 2023 </c:v>
                </c:pt>
                <c:pt idx="2">
                  <c:v>Të hyrat  mars 2023</c:v>
                </c:pt>
                <c:pt idx="3">
                  <c:v>Të hyrat  prill 2023</c:v>
                </c:pt>
                <c:pt idx="4">
                  <c:v>Të hyrat  maj 2023</c:v>
                </c:pt>
                <c:pt idx="5">
                  <c:v>Të hyrat  qershor 2023</c:v>
                </c:pt>
                <c:pt idx="6">
                  <c:v>Të hyrat korrik 2023</c:v>
                </c:pt>
                <c:pt idx="7">
                  <c:v>Të hyrat gusht 2023</c:v>
                </c:pt>
                <c:pt idx="8">
                  <c:v>Të hyrat shtator 2023</c:v>
                </c:pt>
              </c:strCache>
            </c:strRef>
          </c:cat>
          <c:val>
            <c:numRef>
              <c:f>'Tab.3. THV sipas muajve'!$C$40:$K$40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'Tab.3. THV sipas muajve'!$C$39:$K$39</c:f>
              <c:strCache>
                <c:ptCount val="9"/>
                <c:pt idx="0">
                  <c:v>Të hyrat  janar 2023</c:v>
                </c:pt>
                <c:pt idx="1">
                  <c:v>Të hyrat  shkurt 2023 </c:v>
                </c:pt>
                <c:pt idx="2">
                  <c:v>Të hyrat  mars 2023</c:v>
                </c:pt>
                <c:pt idx="3">
                  <c:v>Të hyrat  prill 2023</c:v>
                </c:pt>
                <c:pt idx="4">
                  <c:v>Të hyrat  maj 2023</c:v>
                </c:pt>
                <c:pt idx="5">
                  <c:v>Të hyrat  qershor 2023</c:v>
                </c:pt>
                <c:pt idx="6">
                  <c:v>Të hyrat korrik 2023</c:v>
                </c:pt>
                <c:pt idx="7">
                  <c:v>Të hyrat gusht 2023</c:v>
                </c:pt>
                <c:pt idx="8">
                  <c:v>Të hyrat shtator 2023</c:v>
                </c:pt>
              </c:strCache>
            </c:strRef>
          </c:cat>
          <c:val>
            <c:numRef>
              <c:f>'Tab.3. THV sipas muajve'!$C$41:$K$41</c:f>
              <c:numCache>
                <c:formatCode>#,##0.00</c:formatCode>
                <c:ptCount val="9"/>
                <c:pt idx="0">
                  <c:v>103715.39</c:v>
                </c:pt>
                <c:pt idx="1">
                  <c:v>169241.43</c:v>
                </c:pt>
                <c:pt idx="2">
                  <c:v>604815.05000000005</c:v>
                </c:pt>
                <c:pt idx="3">
                  <c:v>153304.74000000002</c:v>
                </c:pt>
                <c:pt idx="4">
                  <c:v>228242.45</c:v>
                </c:pt>
                <c:pt idx="5">
                  <c:v>109949.88</c:v>
                </c:pt>
                <c:pt idx="6">
                  <c:v>152871.51999999999</c:v>
                </c:pt>
                <c:pt idx="7">
                  <c:v>159420.03000000006</c:v>
                </c:pt>
                <c:pt idx="8">
                  <c:v>119996.18</c:v>
                </c:pt>
              </c:numCache>
            </c:numRef>
          </c:val>
        </c:ser>
        <c:axId val="64932864"/>
        <c:axId val="64938752"/>
      </c:areaChart>
      <c:catAx>
        <c:axId val="64932864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8752"/>
        <c:crosses val="autoZero"/>
        <c:auto val="1"/>
        <c:lblAlgn val="ctr"/>
        <c:lblOffset val="100"/>
      </c:catAx>
      <c:valAx>
        <c:axId val="64938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2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'Tab.4. Shpenzimet buxhetore'!$A$16:$A$17</c:f>
              <c:strCache>
                <c:ptCount val="2"/>
                <c:pt idx="0">
                  <c:v>Buxheti i shpenzuar janar-shtator 2023</c:v>
                </c:pt>
                <c:pt idx="1">
                  <c:v>Buxheti i shpenzuar janar-shtator 2022</c:v>
                </c:pt>
              </c:strCache>
            </c:strRef>
          </c:cat>
          <c:val>
            <c:numRef>
              <c:f>'Tab.4. Shpenzimet buxhetore'!$B$16:$B$17</c:f>
              <c:numCache>
                <c:formatCode>#,##0.00</c:formatCode>
                <c:ptCount val="2"/>
                <c:pt idx="0">
                  <c:v>9384532.0200000014</c:v>
                </c:pt>
                <c:pt idx="1">
                  <c:v>6555687.3099999987</c:v>
                </c:pt>
              </c:numCache>
            </c:numRef>
          </c:val>
        </c:ser>
        <c:shape val="box"/>
        <c:axId val="65139072"/>
        <c:axId val="65140608"/>
        <c:axId val="0"/>
      </c:bar3DChart>
      <c:catAx>
        <c:axId val="65139072"/>
        <c:scaling>
          <c:orientation val="minMax"/>
        </c:scaling>
        <c:axPos val="b"/>
        <c:numFmt formatCode="General" sourceLinked="0"/>
        <c:tickLblPos val="nextTo"/>
        <c:crossAx val="65140608"/>
        <c:crosses val="autoZero"/>
        <c:auto val="1"/>
        <c:lblAlgn val="ctr"/>
        <c:lblOffset val="100"/>
      </c:catAx>
      <c:valAx>
        <c:axId val="65140608"/>
        <c:scaling>
          <c:orientation val="minMax"/>
        </c:scaling>
        <c:axPos val="l"/>
        <c:majorGridlines/>
        <c:numFmt formatCode="#,##0.00" sourceLinked="1"/>
        <c:tickLblPos val="nextTo"/>
        <c:crossAx val="651390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janar-shtator 2023</a:t>
            </a:r>
            <a:r>
              <a:rPr lang="en-US"/>
              <a:t> sipas kategorive ekonomike </a:t>
            </a:r>
          </a:p>
        </c:rich>
      </c:tx>
      <c:layout>
        <c:manualLayout>
          <c:xMode val="edge"/>
          <c:yMode val="edge"/>
          <c:x val="0.12466101771880597"/>
          <c:y val="5.0022737608003708E-2"/>
        </c:manualLayout>
      </c:layout>
    </c:title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'Tab.4.1 Shpen.janar-shtator'!$A$18:$A$22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 Shpen.janar-shtator'!$B$18:$B$22</c:f>
              <c:numCache>
                <c:formatCode>#,##0.00</c:formatCode>
                <c:ptCount val="5"/>
                <c:pt idx="0">
                  <c:v>5484350.9000000004</c:v>
                </c:pt>
                <c:pt idx="1">
                  <c:v>1174063.3500000001</c:v>
                </c:pt>
                <c:pt idx="2">
                  <c:v>183597.71</c:v>
                </c:pt>
                <c:pt idx="3">
                  <c:v>223022.35</c:v>
                </c:pt>
                <c:pt idx="4">
                  <c:v>2319497.71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844550</xdr:colOff>
      <xdr:row>12</xdr:row>
      <xdr:rowOff>136525</xdr:rowOff>
    </xdr:from>
    <xdr:to>
      <xdr:col>3</xdr:col>
      <xdr:colOff>415925</xdr:colOff>
      <xdr:row>26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36</xdr:row>
      <xdr:rowOff>8255</xdr:rowOff>
    </xdr:from>
    <xdr:to>
      <xdr:col>6</xdr:col>
      <xdr:colOff>187960</xdr:colOff>
      <xdr:row>48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34</xdr:row>
      <xdr:rowOff>95251</xdr:rowOff>
    </xdr:from>
    <xdr:to>
      <xdr:col>11</xdr:col>
      <xdr:colOff>342900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103506</xdr:rowOff>
    </xdr:from>
    <xdr:to>
      <xdr:col>4</xdr:col>
      <xdr:colOff>523875</xdr:colOff>
      <xdr:row>20</xdr:row>
      <xdr:rowOff>6986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14</xdr:row>
      <xdr:rowOff>75565</xdr:rowOff>
    </xdr:from>
    <xdr:to>
      <xdr:col>4</xdr:col>
      <xdr:colOff>269875</xdr:colOff>
      <xdr:row>27</xdr:row>
      <xdr:rowOff>98425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8"/>
  <sheetViews>
    <sheetView tabSelected="1" zoomScaleNormal="100" workbookViewId="0">
      <selection activeCell="C33" sqref="C33"/>
    </sheetView>
  </sheetViews>
  <sheetFormatPr defaultRowHeight="15"/>
  <cols>
    <col min="1" max="1" width="27.7109375" customWidth="1"/>
    <col min="2" max="2" width="14.5703125" customWidth="1"/>
    <col min="3" max="3" width="9.42578125" customWidth="1"/>
    <col min="4" max="4" width="13.140625" customWidth="1"/>
    <col min="5" max="5" width="11.14062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>
      <c r="A2" s="175" t="s">
        <v>129</v>
      </c>
      <c r="B2" s="175"/>
      <c r="C2" s="175"/>
      <c r="D2" s="175"/>
      <c r="E2" s="175"/>
    </row>
    <row r="3" spans="1:14" ht="53.25" customHeight="1">
      <c r="A3" s="60" t="s">
        <v>4</v>
      </c>
      <c r="B3" s="61" t="s">
        <v>92</v>
      </c>
      <c r="C3" s="61" t="s">
        <v>93</v>
      </c>
      <c r="D3" s="61" t="s">
        <v>94</v>
      </c>
      <c r="E3" s="60" t="s">
        <v>3</v>
      </c>
      <c r="J3" s="176"/>
      <c r="K3" s="25"/>
      <c r="L3" s="25"/>
      <c r="M3" s="25"/>
      <c r="N3" s="177"/>
    </row>
    <row r="4" spans="1:14" ht="24.75" customHeight="1">
      <c r="A4" s="41" t="s">
        <v>0</v>
      </c>
      <c r="B4" s="113">
        <v>11685992.74</v>
      </c>
      <c r="C4" s="42">
        <f>B4*100/B11</f>
        <v>78.994191494546001</v>
      </c>
      <c r="D4" s="113">
        <v>10332171.68</v>
      </c>
      <c r="E4" s="42">
        <f>(B4-D4)*100/D4</f>
        <v>13.102967139237476</v>
      </c>
      <c r="J4" s="176"/>
      <c r="K4" s="27"/>
      <c r="L4" s="16"/>
      <c r="M4" s="16"/>
      <c r="N4" s="177"/>
    </row>
    <row r="5" spans="1:14" ht="27" customHeight="1">
      <c r="A5" s="41" t="s">
        <v>5</v>
      </c>
      <c r="B5" s="114">
        <v>1373774</v>
      </c>
      <c r="C5" s="42">
        <f>B5*100/B11</f>
        <v>9.2863455284183622</v>
      </c>
      <c r="D5" s="113">
        <v>1065865</v>
      </c>
      <c r="E5" s="42">
        <f t="shared" ref="E5:E10" si="0">(B5-D5)*100/D5</f>
        <v>28.888180022798384</v>
      </c>
      <c r="G5" s="1"/>
      <c r="H5" s="2"/>
      <c r="J5" s="176"/>
      <c r="K5" s="27"/>
      <c r="L5" s="16"/>
      <c r="M5" s="16"/>
      <c r="N5" s="177"/>
    </row>
    <row r="6" spans="1:14" ht="27.75" customHeight="1">
      <c r="A6" s="41" t="s">
        <v>1</v>
      </c>
      <c r="B6" s="115">
        <v>1254064.8899999999</v>
      </c>
      <c r="C6" s="42">
        <f>B6*100/B11</f>
        <v>8.4771438996501338</v>
      </c>
      <c r="D6" s="116">
        <v>1196666.06</v>
      </c>
      <c r="E6" s="42">
        <f t="shared" si="0"/>
        <v>4.7965620417111055</v>
      </c>
      <c r="J6" s="28"/>
      <c r="K6" s="29"/>
      <c r="L6" s="16"/>
      <c r="M6" s="29"/>
      <c r="N6" s="29"/>
    </row>
    <row r="7" spans="1:14" ht="26.25">
      <c r="A7" s="41" t="s">
        <v>124</v>
      </c>
      <c r="B7" s="115">
        <f>1434.81+29897.31</f>
        <v>31332.120000000003</v>
      </c>
      <c r="C7" s="42">
        <f>B7*100/B11</f>
        <v>0.21179676748713219</v>
      </c>
      <c r="D7" s="113">
        <v>29943.63</v>
      </c>
      <c r="E7" s="42">
        <f t="shared" si="0"/>
        <v>4.637012947328035</v>
      </c>
      <c r="J7" s="28"/>
      <c r="K7" s="32"/>
      <c r="L7" s="24"/>
      <c r="M7" s="32"/>
      <c r="N7" s="32"/>
    </row>
    <row r="8" spans="1:14" ht="24" customHeight="1">
      <c r="A8" s="41" t="s">
        <v>125</v>
      </c>
      <c r="B8" s="115">
        <v>18341.330000000002</v>
      </c>
      <c r="C8" s="42">
        <f>B8*100/B11</f>
        <v>0.12398249481410011</v>
      </c>
      <c r="D8" s="113">
        <v>0</v>
      </c>
      <c r="E8" s="42"/>
      <c r="J8" s="28"/>
      <c r="K8" s="32"/>
      <c r="L8" s="24"/>
      <c r="M8" s="32"/>
      <c r="N8" s="32"/>
    </row>
    <row r="9" spans="1:14" ht="24.75" customHeight="1">
      <c r="A9" s="41" t="s">
        <v>126</v>
      </c>
      <c r="B9" s="114">
        <v>3239.01</v>
      </c>
      <c r="C9" s="42">
        <f>B9*100/B11</f>
        <v>2.1894842987276186E-2</v>
      </c>
      <c r="D9" s="113">
        <v>4078.26</v>
      </c>
      <c r="E9" s="42">
        <f t="shared" si="0"/>
        <v>-20.578629121242884</v>
      </c>
      <c r="G9" s="1"/>
      <c r="H9" s="2"/>
      <c r="J9" s="28"/>
      <c r="K9" s="30"/>
      <c r="L9" s="31"/>
      <c r="M9" s="30"/>
      <c r="N9" s="31"/>
    </row>
    <row r="10" spans="1:14" ht="26.25">
      <c r="A10" s="41" t="s">
        <v>127</v>
      </c>
      <c r="B10" s="114">
        <v>426739.48</v>
      </c>
      <c r="C10" s="42">
        <f>B10*100/B11</f>
        <v>2.8846449720969947</v>
      </c>
      <c r="D10" s="113"/>
      <c r="E10" s="42" t="e">
        <f t="shared" si="0"/>
        <v>#DIV/0!</v>
      </c>
      <c r="J10" s="28"/>
      <c r="K10" s="178"/>
      <c r="L10" s="16"/>
      <c r="M10" s="29"/>
      <c r="N10" s="16"/>
    </row>
    <row r="11" spans="1:14" ht="24.75" customHeight="1">
      <c r="A11" s="43" t="s">
        <v>2</v>
      </c>
      <c r="B11" s="44">
        <f>SUM(B4:B10)</f>
        <v>14793483.57</v>
      </c>
      <c r="C11" s="45">
        <f>SUM(C4:C10)</f>
        <v>100</v>
      </c>
      <c r="D11" s="117">
        <f>SUM(D4:D10)</f>
        <v>12628724.630000001</v>
      </c>
      <c r="E11" s="44">
        <f>(B11-D11)*100/D11</f>
        <v>17.1415483623543</v>
      </c>
      <c r="J11" s="28"/>
      <c r="K11" s="178"/>
      <c r="L11" s="16"/>
      <c r="M11" s="16"/>
      <c r="N11" s="16"/>
    </row>
    <row r="12" spans="1:14" ht="14.25" customHeight="1">
      <c r="A12" s="173" t="s">
        <v>178</v>
      </c>
      <c r="B12" s="173"/>
      <c r="C12" s="173"/>
      <c r="D12" s="173"/>
      <c r="E12" s="173"/>
    </row>
    <row r="28" spans="1:4">
      <c r="A28" s="174" t="s">
        <v>128</v>
      </c>
      <c r="B28" s="174"/>
      <c r="C28" s="174"/>
      <c r="D28" s="174"/>
    </row>
  </sheetData>
  <mergeCells count="6">
    <mergeCell ref="A12:E12"/>
    <mergeCell ref="A28:D28"/>
    <mergeCell ref="A2:E2"/>
    <mergeCell ref="J3:J5"/>
    <mergeCell ref="N3:N5"/>
    <mergeCell ref="K10:K11"/>
  </mergeCells>
  <pageMargins left="0.2" right="0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topLeftCell="A34" zoomScaleNormal="100" workbookViewId="0">
      <selection activeCell="A2" sqref="A2:I35"/>
    </sheetView>
  </sheetViews>
  <sheetFormatPr defaultRowHeight="15"/>
  <cols>
    <col min="1" max="1" width="4.5703125" customWidth="1"/>
    <col min="2" max="2" width="8.42578125" customWidth="1"/>
    <col min="3" max="3" width="27.28515625" customWidth="1"/>
    <col min="4" max="4" width="10.5703125" customWidth="1"/>
    <col min="5" max="5" width="8.5703125" customWidth="1"/>
    <col min="6" max="6" width="11" customWidth="1"/>
    <col min="7" max="7" width="8.140625" customWidth="1"/>
    <col min="8" max="8" width="8.42578125" customWidth="1"/>
    <col min="9" max="9" width="9.5703125" customWidth="1"/>
    <col min="10" max="10" width="10.5703125" bestFit="1" customWidth="1"/>
  </cols>
  <sheetData>
    <row r="1" spans="1:10" ht="28.5" customHeight="1">
      <c r="A1" s="179" t="s">
        <v>179</v>
      </c>
      <c r="B1" s="179"/>
      <c r="C1" s="179"/>
      <c r="D1" s="179"/>
      <c r="E1" s="179"/>
      <c r="F1" s="179"/>
      <c r="G1" s="179"/>
      <c r="H1" s="179"/>
      <c r="I1" s="179"/>
    </row>
    <row r="2" spans="1:10" ht="23.45" customHeight="1">
      <c r="A2" s="184" t="s">
        <v>16</v>
      </c>
      <c r="B2" s="180" t="s">
        <v>17</v>
      </c>
      <c r="C2" s="184" t="s">
        <v>18</v>
      </c>
      <c r="D2" s="108" t="s">
        <v>180</v>
      </c>
      <c r="E2" s="109" t="s">
        <v>7</v>
      </c>
      <c r="F2" s="110" t="s">
        <v>180</v>
      </c>
      <c r="G2" s="109" t="s">
        <v>7</v>
      </c>
      <c r="H2" s="109" t="s">
        <v>15</v>
      </c>
      <c r="I2" s="111" t="s">
        <v>223</v>
      </c>
    </row>
    <row r="3" spans="1:10" ht="12" customHeight="1">
      <c r="A3" s="185"/>
      <c r="B3" s="181"/>
      <c r="C3" s="188"/>
      <c r="D3" s="112">
        <v>2022</v>
      </c>
      <c r="E3" s="109" t="s">
        <v>19</v>
      </c>
      <c r="F3" s="112">
        <v>2023</v>
      </c>
      <c r="G3" s="109" t="s">
        <v>19</v>
      </c>
      <c r="H3" s="109" t="s">
        <v>36</v>
      </c>
      <c r="I3" s="109" t="s">
        <v>20</v>
      </c>
      <c r="J3" s="15"/>
    </row>
    <row r="4" spans="1:10">
      <c r="A4" s="99">
        <v>1</v>
      </c>
      <c r="B4" s="95">
        <v>40110</v>
      </c>
      <c r="C4" s="100" t="s">
        <v>21</v>
      </c>
      <c r="D4" s="91">
        <v>342184.71</v>
      </c>
      <c r="E4" s="97">
        <f>D4*100/D35</f>
        <v>29.297612131924708</v>
      </c>
      <c r="F4" s="91">
        <v>512111.7</v>
      </c>
      <c r="G4" s="97">
        <f>F4*100/F35</f>
        <v>28.426066663781384</v>
      </c>
      <c r="H4" s="97">
        <f>(F4-D4)*100/D4</f>
        <v>49.659433935549018</v>
      </c>
      <c r="I4" s="98">
        <f>F4-D4</f>
        <v>169926.99</v>
      </c>
      <c r="J4" s="15"/>
    </row>
    <row r="5" spans="1:10">
      <c r="A5" s="99">
        <v>2</v>
      </c>
      <c r="B5" s="95">
        <v>50001</v>
      </c>
      <c r="C5" s="96" t="s">
        <v>209</v>
      </c>
      <c r="D5" s="92">
        <v>58631.5</v>
      </c>
      <c r="E5" s="97">
        <f>D5*100/D35</f>
        <v>5.0199874381089193</v>
      </c>
      <c r="F5" s="92">
        <v>63279</v>
      </c>
      <c r="G5" s="97">
        <f>F5*100/F35</f>
        <v>3.5124623640065677</v>
      </c>
      <c r="H5" s="97">
        <f t="shared" ref="H5:H8" si="0">(F5-D5)*100/D5</f>
        <v>7.9266264721182296</v>
      </c>
      <c r="I5" s="98">
        <f t="shared" ref="I5:I35" si="1">F5-D5</f>
        <v>4647.5</v>
      </c>
      <c r="J5" s="15"/>
    </row>
    <row r="6" spans="1:10">
      <c r="A6" s="99">
        <v>3</v>
      </c>
      <c r="B6" s="95">
        <v>50009</v>
      </c>
      <c r="C6" s="96" t="s">
        <v>210</v>
      </c>
      <c r="D6" s="92">
        <v>268700.98</v>
      </c>
      <c r="E6" s="97">
        <f>D6*100/D35</f>
        <v>23.005987297059701</v>
      </c>
      <c r="F6" s="92">
        <v>265784.25</v>
      </c>
      <c r="G6" s="97">
        <f>F6*100/F35</f>
        <v>14.753032997846246</v>
      </c>
      <c r="H6" s="97">
        <f t="shared" si="0"/>
        <v>-1.0854928776218016</v>
      </c>
      <c r="I6" s="98">
        <f t="shared" si="1"/>
        <v>-2916.7299999999814</v>
      </c>
      <c r="J6" s="15"/>
    </row>
    <row r="7" spans="1:10">
      <c r="A7" s="99">
        <v>4</v>
      </c>
      <c r="B7" s="95">
        <v>50013</v>
      </c>
      <c r="C7" s="96" t="s">
        <v>211</v>
      </c>
      <c r="D7" s="92">
        <v>984</v>
      </c>
      <c r="E7" s="97">
        <f>D7*100/D35</f>
        <v>8.4249381972134024E-2</v>
      </c>
      <c r="F7" s="92">
        <v>605</v>
      </c>
      <c r="G7" s="97">
        <f>F7*100/F35</f>
        <v>3.3582068778330469E-2</v>
      </c>
      <c r="H7" s="97">
        <f t="shared" si="0"/>
        <v>-38.516260162601625</v>
      </c>
      <c r="I7" s="98">
        <f t="shared" si="1"/>
        <v>-379</v>
      </c>
      <c r="J7" s="15"/>
    </row>
    <row r="8" spans="1:10">
      <c r="A8" s="99">
        <v>5</v>
      </c>
      <c r="B8" s="95">
        <v>50014</v>
      </c>
      <c r="C8" s="96" t="s">
        <v>212</v>
      </c>
      <c r="D8" s="92">
        <v>1</v>
      </c>
      <c r="E8" s="97">
        <f>D8*100/D35</f>
        <v>8.5619290622087425E-5</v>
      </c>
      <c r="F8" s="92">
        <v>91</v>
      </c>
      <c r="G8" s="97">
        <f>F8*100/F35</f>
        <v>5.0511872046745E-3</v>
      </c>
      <c r="H8" s="97">
        <f t="shared" si="0"/>
        <v>9000</v>
      </c>
      <c r="I8" s="98">
        <f t="shared" si="1"/>
        <v>90</v>
      </c>
      <c r="J8" s="15"/>
    </row>
    <row r="9" spans="1:10">
      <c r="A9" s="99">
        <v>6</v>
      </c>
      <c r="B9" s="95">
        <v>50015</v>
      </c>
      <c r="C9" s="96" t="s">
        <v>213</v>
      </c>
      <c r="D9" s="92">
        <v>578</v>
      </c>
      <c r="E9" s="97">
        <f>D9*100/D35</f>
        <v>4.9487949979566535E-2</v>
      </c>
      <c r="F9" s="92">
        <v>971</v>
      </c>
      <c r="G9" s="97">
        <f>F9*100/F35</f>
        <v>5.3897832700427903E-2</v>
      </c>
      <c r="H9" s="97">
        <f t="shared" ref="H9:H35" si="2">(F9-D9)*100/D9</f>
        <v>67.993079584775089</v>
      </c>
      <c r="I9" s="98">
        <f t="shared" si="1"/>
        <v>393</v>
      </c>
      <c r="J9" s="15"/>
    </row>
    <row r="10" spans="1:10">
      <c r="A10" s="99">
        <v>7</v>
      </c>
      <c r="B10" s="95">
        <v>50016</v>
      </c>
      <c r="C10" s="96" t="s">
        <v>214</v>
      </c>
      <c r="D10" s="92">
        <v>28513.200000000001</v>
      </c>
      <c r="E10" s="97">
        <f>D10*100/D35</f>
        <v>2.4412799573657034</v>
      </c>
      <c r="F10" s="92">
        <v>32989</v>
      </c>
      <c r="G10" s="97">
        <f>F10*100/F35</f>
        <v>1.8311386230220559</v>
      </c>
      <c r="H10" s="97">
        <f t="shared" si="2"/>
        <v>15.697291079219447</v>
      </c>
      <c r="I10" s="98">
        <f t="shared" si="1"/>
        <v>4475.7999999999993</v>
      </c>
      <c r="J10" s="15"/>
    </row>
    <row r="11" spans="1:10">
      <c r="A11" s="99">
        <v>8</v>
      </c>
      <c r="B11" s="95">
        <v>50017</v>
      </c>
      <c r="C11" s="96" t="s">
        <v>215</v>
      </c>
      <c r="D11" s="92">
        <v>7257</v>
      </c>
      <c r="E11" s="97">
        <f>D11*100/D35</f>
        <v>0.62133919204448851</v>
      </c>
      <c r="F11" s="92">
        <v>4854</v>
      </c>
      <c r="G11" s="97">
        <f>F11*100/F35</f>
        <v>0.26943365595043983</v>
      </c>
      <c r="H11" s="97">
        <f t="shared" si="2"/>
        <v>-33.112856552294339</v>
      </c>
      <c r="I11" s="98">
        <f t="shared" si="1"/>
        <v>-2403</v>
      </c>
      <c r="J11" s="15"/>
    </row>
    <row r="12" spans="1:10">
      <c r="A12" s="99">
        <v>9</v>
      </c>
      <c r="B12" s="95">
        <v>50019</v>
      </c>
      <c r="C12" s="96" t="s">
        <v>216</v>
      </c>
      <c r="D12" s="92">
        <v>1884.2</v>
      </c>
      <c r="E12" s="97">
        <f>D12*100/D35</f>
        <v>0.16132386739013713</v>
      </c>
      <c r="F12" s="92">
        <v>1605.62</v>
      </c>
      <c r="G12" s="97">
        <f>F12*100/F35</f>
        <v>8.9124035160104073E-2</v>
      </c>
      <c r="H12" s="97">
        <f t="shared" si="2"/>
        <v>-14.785054665109868</v>
      </c>
      <c r="I12" s="98">
        <f t="shared" si="1"/>
        <v>-278.58000000000015</v>
      </c>
      <c r="J12" s="15"/>
    </row>
    <row r="13" spans="1:10">
      <c r="A13" s="99">
        <v>10</v>
      </c>
      <c r="B13" s="95">
        <v>50024</v>
      </c>
      <c r="C13" s="96" t="s">
        <v>95</v>
      </c>
      <c r="D13" s="92">
        <v>0</v>
      </c>
      <c r="E13" s="97">
        <f>D13*100/D35</f>
        <v>0</v>
      </c>
      <c r="F13" s="92">
        <v>590</v>
      </c>
      <c r="G13" s="97">
        <f>F13*100/F35</f>
        <v>3.2749455502834666E-2</v>
      </c>
      <c r="H13" s="97"/>
      <c r="I13" s="98">
        <f t="shared" si="1"/>
        <v>590</v>
      </c>
      <c r="J13" s="15"/>
    </row>
    <row r="14" spans="1:10">
      <c r="A14" s="99">
        <v>11</v>
      </c>
      <c r="B14" s="95">
        <v>50026</v>
      </c>
      <c r="C14" s="96" t="s">
        <v>217</v>
      </c>
      <c r="D14" s="92">
        <v>0</v>
      </c>
      <c r="E14" s="97">
        <f>D14*100/D35</f>
        <v>0</v>
      </c>
      <c r="F14" s="92">
        <v>6737.99</v>
      </c>
      <c r="G14" s="97">
        <f>F14*100/F35</f>
        <v>0.37400932827719485</v>
      </c>
      <c r="H14" s="97"/>
      <c r="I14" s="98">
        <f t="shared" si="1"/>
        <v>6737.99</v>
      </c>
      <c r="J14" s="15"/>
    </row>
    <row r="15" spans="1:10">
      <c r="A15" s="99">
        <v>12</v>
      </c>
      <c r="B15" s="95">
        <v>50029</v>
      </c>
      <c r="C15" s="96" t="s">
        <v>218</v>
      </c>
      <c r="D15" s="92">
        <v>56935.25</v>
      </c>
      <c r="E15" s="97">
        <f>D15*100/D35</f>
        <v>4.8747557163912036</v>
      </c>
      <c r="F15" s="92">
        <v>51095.6</v>
      </c>
      <c r="G15" s="97">
        <f>F15*100/F35</f>
        <v>2.8361916586282021</v>
      </c>
      <c r="H15" s="97"/>
      <c r="I15" s="98">
        <f t="shared" si="1"/>
        <v>-5839.6500000000015</v>
      </c>
      <c r="J15" s="15"/>
    </row>
    <row r="16" spans="1:10">
      <c r="A16" s="99">
        <v>13</v>
      </c>
      <c r="B16" s="95">
        <v>50032</v>
      </c>
      <c r="C16" s="96" t="s">
        <v>219</v>
      </c>
      <c r="D16" s="92">
        <v>0</v>
      </c>
      <c r="E16" s="97">
        <f>D16*100/D35</f>
        <v>0</v>
      </c>
      <c r="F16" s="92">
        <v>14831</v>
      </c>
      <c r="G16" s="97">
        <f>F16*100/F35</f>
        <v>0.82323249925854403</v>
      </c>
      <c r="H16" s="97"/>
      <c r="I16" s="98">
        <f t="shared" si="1"/>
        <v>14831</v>
      </c>
      <c r="J16" s="15"/>
    </row>
    <row r="17" spans="1:10">
      <c r="A17" s="99">
        <v>14</v>
      </c>
      <c r="B17" s="95">
        <v>50103</v>
      </c>
      <c r="C17" s="96" t="s">
        <v>22</v>
      </c>
      <c r="D17" s="92">
        <v>1039.5</v>
      </c>
      <c r="E17" s="97">
        <f>D17*100/D35</f>
        <v>8.9001252601659878E-2</v>
      </c>
      <c r="F17" s="92">
        <v>845</v>
      </c>
      <c r="G17" s="97">
        <f>F17*100/F35</f>
        <v>4.6903881186263215E-2</v>
      </c>
      <c r="H17" s="97">
        <f t="shared" si="2"/>
        <v>-18.710918710918712</v>
      </c>
      <c r="I17" s="98">
        <f t="shared" si="1"/>
        <v>-194.5</v>
      </c>
      <c r="J17" s="15"/>
    </row>
    <row r="18" spans="1:10">
      <c r="A18" s="99">
        <v>15</v>
      </c>
      <c r="B18" s="95">
        <v>50104</v>
      </c>
      <c r="C18" s="96" t="s">
        <v>23</v>
      </c>
      <c r="D18" s="92">
        <v>11515</v>
      </c>
      <c r="E18" s="97">
        <f>D18*100/D35</f>
        <v>0.98590613151333673</v>
      </c>
      <c r="F18" s="92">
        <v>11132.63</v>
      </c>
      <c r="G18" s="97">
        <f>F18*100/F35</f>
        <v>0.61794503527885136</v>
      </c>
      <c r="H18" s="97">
        <f t="shared" si="2"/>
        <v>-3.3206252713851567</v>
      </c>
      <c r="I18" s="98">
        <f t="shared" si="1"/>
        <v>-382.3700000000008</v>
      </c>
      <c r="J18" s="15"/>
    </row>
    <row r="19" spans="1:10">
      <c r="A19" s="99">
        <v>16</v>
      </c>
      <c r="B19" s="95">
        <v>50205</v>
      </c>
      <c r="C19" s="96" t="s">
        <v>24</v>
      </c>
      <c r="D19" s="92">
        <v>6173.55</v>
      </c>
      <c r="E19" s="97">
        <f>D19*100/D35</f>
        <v>0.5285749716199879</v>
      </c>
      <c r="F19" s="92">
        <v>6113.6</v>
      </c>
      <c r="G19" s="97">
        <f>F19*100/F35</f>
        <v>0.33935096807140686</v>
      </c>
      <c r="H19" s="97">
        <f t="shared" si="2"/>
        <v>-0.97107822889585116</v>
      </c>
      <c r="I19" s="98">
        <f t="shared" si="1"/>
        <v>-59.949999999999818</v>
      </c>
      <c r="J19" s="15"/>
    </row>
    <row r="20" spans="1:10">
      <c r="A20" s="99">
        <v>17</v>
      </c>
      <c r="B20" s="95">
        <v>50401</v>
      </c>
      <c r="C20" s="96" t="s">
        <v>25</v>
      </c>
      <c r="D20" s="92">
        <v>0</v>
      </c>
      <c r="E20" s="97"/>
      <c r="F20" s="92">
        <v>0</v>
      </c>
      <c r="G20" s="97"/>
      <c r="H20" s="97"/>
      <c r="I20" s="98"/>
      <c r="J20" s="15"/>
    </row>
    <row r="21" spans="1:10">
      <c r="A21" s="99">
        <v>18</v>
      </c>
      <c r="B21" s="95">
        <v>50403</v>
      </c>
      <c r="C21" s="96" t="s">
        <v>26</v>
      </c>
      <c r="D21" s="92">
        <v>0</v>
      </c>
      <c r="E21" s="97"/>
      <c r="F21" s="92">
        <v>0</v>
      </c>
      <c r="G21" s="97"/>
      <c r="H21" s="97"/>
      <c r="I21" s="98"/>
      <c r="J21" s="15"/>
    </row>
    <row r="22" spans="1:10">
      <c r="A22" s="99">
        <v>19</v>
      </c>
      <c r="B22" s="95">
        <v>50405</v>
      </c>
      <c r="C22" s="96" t="s">
        <v>27</v>
      </c>
      <c r="D22" s="92">
        <v>8627.23</v>
      </c>
      <c r="E22" s="97"/>
      <c r="F22" s="92">
        <v>8669.08</v>
      </c>
      <c r="G22" s="97"/>
      <c r="H22" s="97"/>
      <c r="I22" s="98"/>
      <c r="J22" s="15"/>
    </row>
    <row r="23" spans="1:10">
      <c r="A23" s="99">
        <v>20</v>
      </c>
      <c r="B23" s="95">
        <v>50406</v>
      </c>
      <c r="C23" s="96" t="s">
        <v>28</v>
      </c>
      <c r="D23" s="92">
        <v>3000</v>
      </c>
      <c r="E23" s="97">
        <f>D23*100/D35</f>
        <v>0.2568578718662623</v>
      </c>
      <c r="F23" s="92">
        <v>1030</v>
      </c>
      <c r="G23" s="97">
        <f>F23*100/F35</f>
        <v>5.7172778250711369E-2</v>
      </c>
      <c r="H23" s="97">
        <f t="shared" si="2"/>
        <v>-65.666666666666671</v>
      </c>
      <c r="I23" s="98">
        <f t="shared" si="1"/>
        <v>-1970</v>
      </c>
      <c r="J23" s="15"/>
    </row>
    <row r="24" spans="1:10">
      <c r="A24" s="99">
        <v>21</v>
      </c>
      <c r="B24" s="95">
        <v>50407</v>
      </c>
      <c r="C24" s="96" t="s">
        <v>29</v>
      </c>
      <c r="D24" s="92">
        <v>8866.5</v>
      </c>
      <c r="E24" s="97">
        <f>D24*100/D35</f>
        <v>0.75914344030073821</v>
      </c>
      <c r="F24" s="92">
        <v>4171</v>
      </c>
      <c r="G24" s="97">
        <f>F24*100/F35</f>
        <v>0.2315219981395312</v>
      </c>
      <c r="H24" s="97">
        <f t="shared" si="2"/>
        <v>-52.95776236395421</v>
      </c>
      <c r="I24" s="98">
        <f t="shared" si="1"/>
        <v>-4695.5</v>
      </c>
      <c r="J24" s="15"/>
    </row>
    <row r="25" spans="1:10">
      <c r="A25" s="99">
        <v>22</v>
      </c>
      <c r="B25" s="95">
        <v>50408</v>
      </c>
      <c r="C25" s="96" t="s">
        <v>30</v>
      </c>
      <c r="D25" s="92">
        <v>15367</v>
      </c>
      <c r="E25" s="97">
        <f>D25*100/D35</f>
        <v>1.3157116389896175</v>
      </c>
      <c r="F25" s="92">
        <v>18373.18</v>
      </c>
      <c r="G25" s="97">
        <f>F25*100/F35</f>
        <v>1.0198502387382575</v>
      </c>
      <c r="H25" s="97">
        <f t="shared" si="2"/>
        <v>19.562569141667208</v>
      </c>
      <c r="I25" s="98">
        <f t="shared" si="1"/>
        <v>3006.1800000000003</v>
      </c>
      <c r="J25" s="15"/>
    </row>
    <row r="26" spans="1:10">
      <c r="A26" s="99">
        <v>23</v>
      </c>
      <c r="B26" s="95">
        <v>50409</v>
      </c>
      <c r="C26" s="99" t="s">
        <v>31</v>
      </c>
      <c r="D26" s="92">
        <v>32799</v>
      </c>
      <c r="E26" s="97">
        <f>D26*100/D35</f>
        <v>2.8082271131138454</v>
      </c>
      <c r="F26" s="92">
        <v>37660</v>
      </c>
      <c r="G26" s="97">
        <f>F26*100/F35</f>
        <v>2.0904143970114468</v>
      </c>
      <c r="H26" s="97">
        <f t="shared" si="2"/>
        <v>14.820573797981647</v>
      </c>
      <c r="I26" s="98">
        <f t="shared" si="1"/>
        <v>4861</v>
      </c>
      <c r="J26" s="15"/>
    </row>
    <row r="27" spans="1:10">
      <c r="A27" s="99">
        <v>24</v>
      </c>
      <c r="B27" s="95">
        <v>50409</v>
      </c>
      <c r="C27" s="99" t="s">
        <v>32</v>
      </c>
      <c r="D27" s="92">
        <v>15366.31</v>
      </c>
      <c r="E27" s="97">
        <f>D27*100/D35</f>
        <v>1.3156525616790884</v>
      </c>
      <c r="F27" s="92">
        <v>19909</v>
      </c>
      <c r="G27" s="97">
        <f>F27*100/F35</f>
        <v>1.1050998467897211</v>
      </c>
      <c r="H27" s="97">
        <f t="shared" si="2"/>
        <v>29.562660131157063</v>
      </c>
      <c r="I27" s="98">
        <f t="shared" si="1"/>
        <v>4542.6900000000005</v>
      </c>
      <c r="J27" s="15"/>
    </row>
    <row r="28" spans="1:10">
      <c r="A28" s="99">
        <v>25</v>
      </c>
      <c r="B28" s="95">
        <v>50409</v>
      </c>
      <c r="C28" s="99" t="s">
        <v>33</v>
      </c>
      <c r="D28" s="92">
        <v>24182.400000000001</v>
      </c>
      <c r="E28" s="97">
        <f>D28*100/D35</f>
        <v>2.0704799335395672</v>
      </c>
      <c r="F28" s="92">
        <v>25784.5</v>
      </c>
      <c r="G28" s="97">
        <f>F28*100/F35</f>
        <v>1.4312344668014245</v>
      </c>
      <c r="H28" s="97">
        <f t="shared" si="2"/>
        <v>6.6250661638216162</v>
      </c>
      <c r="I28" s="98">
        <f t="shared" si="1"/>
        <v>1602.0999999999985</v>
      </c>
      <c r="J28" s="15"/>
    </row>
    <row r="29" spans="1:10">
      <c r="A29" s="99">
        <v>26</v>
      </c>
      <c r="B29" s="95">
        <v>50409</v>
      </c>
      <c r="C29" s="96" t="s">
        <v>220</v>
      </c>
      <c r="D29" s="92">
        <v>4078.26</v>
      </c>
      <c r="E29" s="97">
        <f>D29*100/D35</f>
        <v>0.34917772817243431</v>
      </c>
      <c r="F29" s="92">
        <v>441228.49</v>
      </c>
      <c r="G29" s="97">
        <f>F29*100/F35</f>
        <v>24.491513220064292</v>
      </c>
      <c r="H29" s="97">
        <f t="shared" si="2"/>
        <v>10719.037775914237</v>
      </c>
      <c r="I29" s="98">
        <f t="shared" si="1"/>
        <v>437150.23</v>
      </c>
    </row>
    <row r="30" spans="1:10">
      <c r="A30" s="99">
        <v>27</v>
      </c>
      <c r="B30" s="95">
        <v>50504</v>
      </c>
      <c r="C30" s="96" t="s">
        <v>34</v>
      </c>
      <c r="D30" s="92">
        <v>57942</v>
      </c>
      <c r="E30" s="97">
        <f>D30*100/D35</f>
        <v>4.9609529372249899</v>
      </c>
      <c r="F30" s="92">
        <v>41923</v>
      </c>
      <c r="G30" s="97">
        <f>F30*100/F35</f>
        <v>2.3270430899073524</v>
      </c>
      <c r="H30" s="97"/>
      <c r="I30" s="98">
        <f t="shared" si="1"/>
        <v>-16019</v>
      </c>
    </row>
    <row r="31" spans="1:10">
      <c r="A31" s="99">
        <v>28</v>
      </c>
      <c r="B31" s="95">
        <v>50504</v>
      </c>
      <c r="C31" s="96" t="s">
        <v>96</v>
      </c>
      <c r="D31" s="92">
        <v>0</v>
      </c>
      <c r="E31" s="97">
        <f>D31*100/D35</f>
        <v>0</v>
      </c>
      <c r="F31" s="92">
        <v>119</v>
      </c>
      <c r="G31" s="97">
        <f>F31*100/F35</f>
        <v>6.6053986522666541E-3</v>
      </c>
      <c r="H31" s="97"/>
      <c r="I31" s="98">
        <f>F31-D31</f>
        <v>119</v>
      </c>
    </row>
    <row r="32" spans="1:10">
      <c r="A32" s="99">
        <v>29</v>
      </c>
      <c r="B32" s="95">
        <v>56000</v>
      </c>
      <c r="C32" s="96" t="s">
        <v>221</v>
      </c>
      <c r="D32" s="92">
        <v>24861.5</v>
      </c>
      <c r="E32" s="97">
        <f>D32*100/D35</f>
        <v>2.1286239938010265</v>
      </c>
      <c r="F32" s="92">
        <v>34717.919999999998</v>
      </c>
      <c r="G32" s="97">
        <f>F32*100/F35</f>
        <v>1.9271067393067354</v>
      </c>
      <c r="H32" s="97">
        <f t="shared" si="2"/>
        <v>39.645315045351239</v>
      </c>
      <c r="I32" s="98">
        <f t="shared" si="1"/>
        <v>9856.4199999999983</v>
      </c>
    </row>
    <row r="33" spans="1:9">
      <c r="A33" s="99">
        <v>30</v>
      </c>
      <c r="B33" s="95"/>
      <c r="C33" s="99" t="s">
        <v>137</v>
      </c>
      <c r="D33" s="92">
        <v>180438</v>
      </c>
      <c r="E33" s="97">
        <f>D33*100/D34</f>
        <v>2245.6502800248909</v>
      </c>
      <c r="F33" s="92">
        <v>188445.11</v>
      </c>
      <c r="G33" s="97">
        <f>F33*100/F34</f>
        <v>3199.4076400679119</v>
      </c>
      <c r="H33" s="97">
        <f t="shared" ref="H33" si="3">(F33-D33)*100/D33</f>
        <v>4.4375962934636748</v>
      </c>
      <c r="I33" s="98">
        <f t="shared" ref="I33" si="4">F33-D33</f>
        <v>8007.109999999986</v>
      </c>
    </row>
    <row r="34" spans="1:9">
      <c r="A34" s="99">
        <v>31</v>
      </c>
      <c r="B34" s="95"/>
      <c r="C34" s="99" t="s">
        <v>222</v>
      </c>
      <c r="D34" s="92">
        <v>8035</v>
      </c>
      <c r="E34" s="97">
        <f>D34*100/D35</f>
        <v>0.68795100014847255</v>
      </c>
      <c r="F34" s="92">
        <v>5890</v>
      </c>
      <c r="G34" s="97">
        <f>F34*100/F35</f>
        <v>0.3269394795113495</v>
      </c>
      <c r="H34" s="97">
        <f t="shared" si="2"/>
        <v>-26.695706285003112</v>
      </c>
      <c r="I34" s="98">
        <f t="shared" si="1"/>
        <v>-2145</v>
      </c>
    </row>
    <row r="35" spans="1:9" ht="15.75" thickBot="1">
      <c r="A35" s="101"/>
      <c r="B35" s="102"/>
      <c r="C35" s="103" t="s">
        <v>35</v>
      </c>
      <c r="D35" s="104">
        <f>SUM(D4:D34)</f>
        <v>1167961.0899999999</v>
      </c>
      <c r="E35" s="105">
        <f>D35*100/D35</f>
        <v>100</v>
      </c>
      <c r="F35" s="106">
        <f>SUM(F4:F34)</f>
        <v>1801556.67</v>
      </c>
      <c r="G35" s="105">
        <f>F35*100/F35</f>
        <v>100</v>
      </c>
      <c r="H35" s="105">
        <f t="shared" si="2"/>
        <v>54.24800410089005</v>
      </c>
      <c r="I35" s="107">
        <f t="shared" si="1"/>
        <v>633595.58000000007</v>
      </c>
    </row>
    <row r="36" spans="1:9">
      <c r="A36" s="182" t="s">
        <v>181</v>
      </c>
      <c r="B36" s="182"/>
      <c r="C36" s="182"/>
      <c r="D36" s="182"/>
      <c r="E36" s="182"/>
      <c r="F36" s="182"/>
      <c r="G36" s="182"/>
      <c r="H36" s="182"/>
      <c r="I36" s="182"/>
    </row>
    <row r="37" spans="1:9">
      <c r="A37" s="38"/>
      <c r="B37" s="38"/>
      <c r="C37" s="186"/>
      <c r="D37" s="186"/>
      <c r="E37" s="38"/>
      <c r="F37" s="38"/>
      <c r="G37" s="38"/>
      <c r="H37" s="38"/>
      <c r="I37" s="38"/>
    </row>
    <row r="38" spans="1:9" ht="23.25">
      <c r="C38" s="39" t="s">
        <v>203</v>
      </c>
      <c r="D38" s="187">
        <f>D35</f>
        <v>1167961.0899999999</v>
      </c>
      <c r="E38" s="187"/>
    </row>
    <row r="39" spans="1:9" ht="23.25">
      <c r="C39" s="39" t="s">
        <v>204</v>
      </c>
      <c r="D39" s="187">
        <f>F35</f>
        <v>1801556.67</v>
      </c>
      <c r="E39" s="187"/>
    </row>
    <row r="40" spans="1:9">
      <c r="H40" s="1"/>
    </row>
    <row r="41" spans="1:9">
      <c r="D41" s="23"/>
    </row>
    <row r="42" spans="1:9">
      <c r="D42" s="23"/>
    </row>
    <row r="43" spans="1:9">
      <c r="D43" s="23"/>
    </row>
    <row r="44" spans="1:9">
      <c r="D44" s="23"/>
    </row>
    <row r="48" spans="1:9" ht="48.6" customHeight="1"/>
    <row r="49" spans="2:6">
      <c r="B49" s="183" t="s">
        <v>130</v>
      </c>
      <c r="C49" s="183"/>
      <c r="D49" s="183"/>
      <c r="E49" s="183"/>
      <c r="F49" s="183"/>
    </row>
  </sheetData>
  <mergeCells count="9">
    <mergeCell ref="A1:I1"/>
    <mergeCell ref="B2:B3"/>
    <mergeCell ref="A36:I36"/>
    <mergeCell ref="B49:F49"/>
    <mergeCell ref="A2:A3"/>
    <mergeCell ref="C37:D37"/>
    <mergeCell ref="D38:E38"/>
    <mergeCell ref="D39:E39"/>
    <mergeCell ref="C2:C3"/>
  </mergeCells>
  <pageMargins left="0.23622047244094491" right="0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1"/>
  <sheetViews>
    <sheetView topLeftCell="A31" zoomScaleNormal="100" workbookViewId="0">
      <selection activeCell="A2" sqref="A2:M34"/>
    </sheetView>
  </sheetViews>
  <sheetFormatPr defaultRowHeight="15"/>
  <cols>
    <col min="1" max="1" width="4.140625" customWidth="1"/>
    <col min="2" max="2" width="5.5703125" customWidth="1"/>
    <col min="3" max="3" width="10.28515625" customWidth="1"/>
    <col min="4" max="4" width="5.85546875" customWidth="1"/>
    <col min="5" max="7" width="6.140625" customWidth="1"/>
    <col min="8" max="8" width="6.7109375" customWidth="1"/>
    <col min="9" max="9" width="6.28515625" customWidth="1"/>
    <col min="10" max="10" width="6.42578125" customWidth="1"/>
    <col min="11" max="12" width="6.140625" customWidth="1"/>
    <col min="13" max="13" width="7.140625" customWidth="1"/>
    <col min="14" max="14" width="15" customWidth="1"/>
    <col min="15" max="15" width="20.42578125" customWidth="1"/>
    <col min="16" max="16" width="9.5703125" bestFit="1" customWidth="1"/>
    <col min="17" max="17" width="10" customWidth="1"/>
    <col min="18" max="18" width="14.85546875" customWidth="1"/>
    <col min="19" max="20" width="10.5703125" bestFit="1" customWidth="1"/>
  </cols>
  <sheetData>
    <row r="1" spans="1:18">
      <c r="A1" t="s">
        <v>182</v>
      </c>
      <c r="Q1" s="15"/>
      <c r="R1" s="15"/>
    </row>
    <row r="2" spans="1:18" ht="32.25" customHeight="1">
      <c r="A2" s="138" t="s">
        <v>16</v>
      </c>
      <c r="B2" s="139" t="s">
        <v>17</v>
      </c>
      <c r="C2" s="139" t="s">
        <v>18</v>
      </c>
      <c r="D2" s="139" t="s">
        <v>88</v>
      </c>
      <c r="E2" s="139" t="s">
        <v>123</v>
      </c>
      <c r="F2" s="139" t="s">
        <v>90</v>
      </c>
      <c r="G2" s="139" t="s">
        <v>131</v>
      </c>
      <c r="H2" s="139" t="s">
        <v>132</v>
      </c>
      <c r="I2" s="139" t="s">
        <v>133</v>
      </c>
      <c r="J2" s="139" t="s">
        <v>183</v>
      </c>
      <c r="K2" s="139" t="s">
        <v>184</v>
      </c>
      <c r="L2" s="139" t="s">
        <v>185</v>
      </c>
      <c r="M2" s="139" t="s">
        <v>186</v>
      </c>
      <c r="N2" s="17"/>
      <c r="O2" s="17"/>
      <c r="P2" s="18"/>
    </row>
    <row r="3" spans="1:18">
      <c r="A3" s="140">
        <v>1</v>
      </c>
      <c r="B3" s="141">
        <v>40110</v>
      </c>
      <c r="C3" s="140" t="s">
        <v>97</v>
      </c>
      <c r="D3" s="142">
        <v>36517.94</v>
      </c>
      <c r="E3" s="142">
        <v>23727.839999999997</v>
      </c>
      <c r="F3" s="143">
        <v>40184.560000000005</v>
      </c>
      <c r="G3" s="142">
        <v>66061.77</v>
      </c>
      <c r="H3" s="142">
        <v>143432.54000000004</v>
      </c>
      <c r="I3" s="142">
        <v>29531.649999999998</v>
      </c>
      <c r="J3" s="142">
        <v>37147.800000000003</v>
      </c>
      <c r="K3" s="142">
        <v>84157.330000000016</v>
      </c>
      <c r="L3" s="142">
        <v>51350.270000000004</v>
      </c>
      <c r="M3" s="144">
        <f>D3+E3+F3+G3+H3+I3+J3+K3+L3</f>
        <v>512111.70000000007</v>
      </c>
      <c r="N3" s="19"/>
      <c r="O3" s="20"/>
      <c r="P3" s="18"/>
    </row>
    <row r="4" spans="1:18">
      <c r="A4" s="140">
        <v>2</v>
      </c>
      <c r="B4" s="141">
        <v>50001</v>
      </c>
      <c r="C4" s="140" t="s">
        <v>98</v>
      </c>
      <c r="D4" s="143">
        <v>6690</v>
      </c>
      <c r="E4" s="142">
        <v>5780</v>
      </c>
      <c r="F4" s="143">
        <v>6975</v>
      </c>
      <c r="G4" s="142">
        <v>4705</v>
      </c>
      <c r="H4" s="142">
        <v>6555</v>
      </c>
      <c r="I4" s="142">
        <v>7620</v>
      </c>
      <c r="J4" s="142">
        <v>7879</v>
      </c>
      <c r="K4" s="142">
        <v>9560</v>
      </c>
      <c r="L4" s="142">
        <v>7515</v>
      </c>
      <c r="M4" s="144">
        <f t="shared" ref="M4:M33" si="0">D4+E4+F4+G4+H4+I4+J4+K4+L4</f>
        <v>63279</v>
      </c>
      <c r="N4" s="19"/>
      <c r="O4" s="20"/>
      <c r="P4" s="18"/>
    </row>
    <row r="5" spans="1:18">
      <c r="A5" s="140">
        <v>3</v>
      </c>
      <c r="B5" s="141">
        <v>50009</v>
      </c>
      <c r="C5" s="140" t="s">
        <v>99</v>
      </c>
      <c r="D5" s="142">
        <v>1882.8200000000002</v>
      </c>
      <c r="E5" s="142">
        <v>74809.17</v>
      </c>
      <c r="F5" s="143">
        <v>36440.559999999998</v>
      </c>
      <c r="G5" s="142">
        <v>15117.49</v>
      </c>
      <c r="H5" s="142">
        <v>4619.8100000000004</v>
      </c>
      <c r="I5" s="142">
        <v>15280.329999999998</v>
      </c>
      <c r="J5" s="142">
        <v>86070.51</v>
      </c>
      <c r="K5" s="142">
        <v>18369.8</v>
      </c>
      <c r="L5" s="142">
        <v>13193.760000000002</v>
      </c>
      <c r="M5" s="144">
        <f t="shared" si="0"/>
        <v>265784.25</v>
      </c>
      <c r="N5" s="19"/>
      <c r="O5" s="20"/>
      <c r="P5" s="18"/>
    </row>
    <row r="6" spans="1:18">
      <c r="A6" s="140">
        <v>4</v>
      </c>
      <c r="B6" s="141">
        <v>50013</v>
      </c>
      <c r="C6" s="140" t="s">
        <v>100</v>
      </c>
      <c r="D6" s="143">
        <v>32</v>
      </c>
      <c r="E6" s="143">
        <v>9</v>
      </c>
      <c r="F6" s="143">
        <v>126</v>
      </c>
      <c r="G6" s="143">
        <v>20</v>
      </c>
      <c r="H6" s="143">
        <v>53</v>
      </c>
      <c r="I6" s="143">
        <v>91</v>
      </c>
      <c r="J6" s="143">
        <v>70</v>
      </c>
      <c r="K6" s="142">
        <v>136</v>
      </c>
      <c r="L6" s="143">
        <v>68</v>
      </c>
      <c r="M6" s="144">
        <f t="shared" si="0"/>
        <v>605</v>
      </c>
      <c r="N6" s="19"/>
      <c r="O6" s="20"/>
      <c r="P6" s="18"/>
    </row>
    <row r="7" spans="1:18">
      <c r="A7" s="140">
        <v>5</v>
      </c>
      <c r="B7" s="141">
        <v>50014</v>
      </c>
      <c r="C7" s="140" t="s">
        <v>101</v>
      </c>
      <c r="D7" s="143">
        <v>0</v>
      </c>
      <c r="E7" s="143">
        <v>0</v>
      </c>
      <c r="F7" s="143">
        <v>0</v>
      </c>
      <c r="G7" s="143">
        <v>40</v>
      </c>
      <c r="H7" s="143">
        <v>0</v>
      </c>
      <c r="I7" s="143">
        <v>50</v>
      </c>
      <c r="J7" s="143">
        <v>1</v>
      </c>
      <c r="K7" s="142">
        <v>0</v>
      </c>
      <c r="L7" s="143">
        <v>0</v>
      </c>
      <c r="M7" s="144">
        <f t="shared" si="0"/>
        <v>91</v>
      </c>
      <c r="N7" s="19"/>
    </row>
    <row r="8" spans="1:18">
      <c r="A8" s="140">
        <v>6</v>
      </c>
      <c r="B8" s="141">
        <v>50015</v>
      </c>
      <c r="C8" s="140" t="s">
        <v>102</v>
      </c>
      <c r="D8" s="143">
        <v>0</v>
      </c>
      <c r="E8" s="143">
        <v>55</v>
      </c>
      <c r="F8" s="143">
        <v>113</v>
      </c>
      <c r="G8" s="143">
        <v>0</v>
      </c>
      <c r="H8" s="143">
        <v>116</v>
      </c>
      <c r="I8" s="143">
        <v>123</v>
      </c>
      <c r="J8" s="143">
        <v>110</v>
      </c>
      <c r="K8" s="142">
        <v>342</v>
      </c>
      <c r="L8" s="143">
        <v>112</v>
      </c>
      <c r="M8" s="144">
        <f t="shared" si="0"/>
        <v>971</v>
      </c>
      <c r="N8" s="19"/>
    </row>
    <row r="9" spans="1:18">
      <c r="A9" s="140">
        <v>7</v>
      </c>
      <c r="B9" s="141">
        <v>50016</v>
      </c>
      <c r="C9" s="140" t="s">
        <v>103</v>
      </c>
      <c r="D9" s="143">
        <v>3274</v>
      </c>
      <c r="E9" s="143">
        <v>2866</v>
      </c>
      <c r="F9" s="143">
        <v>3231</v>
      </c>
      <c r="G9" s="143">
        <v>2738</v>
      </c>
      <c r="H9" s="143">
        <v>4205</v>
      </c>
      <c r="I9" s="143">
        <v>3383</v>
      </c>
      <c r="J9" s="143">
        <v>4294</v>
      </c>
      <c r="K9" s="142">
        <v>5501</v>
      </c>
      <c r="L9" s="143">
        <v>3497</v>
      </c>
      <c r="M9" s="144">
        <f t="shared" si="0"/>
        <v>32989</v>
      </c>
      <c r="N9" s="19"/>
    </row>
    <row r="10" spans="1:18">
      <c r="A10" s="140">
        <v>8</v>
      </c>
      <c r="B10" s="141">
        <v>50017</v>
      </c>
      <c r="C10" s="140" t="s">
        <v>104</v>
      </c>
      <c r="D10" s="143">
        <v>372</v>
      </c>
      <c r="E10" s="143">
        <v>0</v>
      </c>
      <c r="F10" s="143">
        <v>464</v>
      </c>
      <c r="G10" s="143">
        <v>340</v>
      </c>
      <c r="H10" s="143">
        <v>300</v>
      </c>
      <c r="I10" s="143">
        <v>592</v>
      </c>
      <c r="J10" s="143">
        <v>400</v>
      </c>
      <c r="K10" s="142">
        <v>1540</v>
      </c>
      <c r="L10" s="143">
        <v>846</v>
      </c>
      <c r="M10" s="144">
        <f t="shared" si="0"/>
        <v>4854</v>
      </c>
      <c r="N10" s="19"/>
      <c r="O10" s="20"/>
      <c r="P10" s="18"/>
    </row>
    <row r="11" spans="1:18">
      <c r="A11" s="140">
        <v>9</v>
      </c>
      <c r="B11" s="141">
        <v>50019</v>
      </c>
      <c r="C11" s="140" t="s">
        <v>105</v>
      </c>
      <c r="D11" s="143">
        <v>362.6</v>
      </c>
      <c r="E11" s="143">
        <v>312.89999999999998</v>
      </c>
      <c r="F11" s="143">
        <v>147.1</v>
      </c>
      <c r="G11" s="143">
        <v>107.41</v>
      </c>
      <c r="H11" s="143">
        <v>257.8</v>
      </c>
      <c r="I11" s="143">
        <v>93.9</v>
      </c>
      <c r="J11" s="143">
        <v>101.89999999999999</v>
      </c>
      <c r="K11" s="142">
        <v>156.5</v>
      </c>
      <c r="L11" s="143">
        <v>65.510000000000005</v>
      </c>
      <c r="M11" s="144">
        <f t="shared" si="0"/>
        <v>1605.6200000000001</v>
      </c>
      <c r="N11" s="19"/>
      <c r="O11" s="20"/>
      <c r="P11" s="18"/>
    </row>
    <row r="12" spans="1:18">
      <c r="A12" s="140">
        <v>10</v>
      </c>
      <c r="B12" s="141">
        <v>50024</v>
      </c>
      <c r="C12" s="140" t="s">
        <v>136</v>
      </c>
      <c r="D12" s="143">
        <v>0</v>
      </c>
      <c r="E12" s="143">
        <v>0</v>
      </c>
      <c r="F12" s="143">
        <v>0</v>
      </c>
      <c r="G12" s="143"/>
      <c r="H12" s="143">
        <v>72</v>
      </c>
      <c r="I12" s="143">
        <v>108</v>
      </c>
      <c r="J12" s="143">
        <v>90</v>
      </c>
      <c r="K12" s="142">
        <v>176</v>
      </c>
      <c r="L12" s="143">
        <v>144</v>
      </c>
      <c r="M12" s="144">
        <f t="shared" si="0"/>
        <v>590</v>
      </c>
      <c r="N12" s="19"/>
      <c r="O12" s="20"/>
      <c r="P12" s="18"/>
    </row>
    <row r="13" spans="1:18">
      <c r="A13" s="140">
        <v>11</v>
      </c>
      <c r="B13" s="141">
        <v>50026</v>
      </c>
      <c r="C13" s="140" t="s">
        <v>106</v>
      </c>
      <c r="D13" s="143">
        <v>0</v>
      </c>
      <c r="E13" s="143">
        <v>1447.9199999999998</v>
      </c>
      <c r="F13" s="143">
        <v>1474.1599999999999</v>
      </c>
      <c r="G13" s="143">
        <v>346.07</v>
      </c>
      <c r="H13" s="143">
        <v>253</v>
      </c>
      <c r="I13" s="143">
        <v>0</v>
      </c>
      <c r="J13" s="143">
        <v>167.5</v>
      </c>
      <c r="K13" s="142">
        <v>2555.34</v>
      </c>
      <c r="L13" s="143">
        <v>494</v>
      </c>
      <c r="M13" s="144">
        <f t="shared" si="0"/>
        <v>6737.99</v>
      </c>
      <c r="N13" s="19"/>
      <c r="O13" s="20"/>
      <c r="P13" s="18"/>
    </row>
    <row r="14" spans="1:18">
      <c r="A14" s="140">
        <v>12</v>
      </c>
      <c r="B14" s="141">
        <v>50032</v>
      </c>
      <c r="C14" s="140" t="s">
        <v>107</v>
      </c>
      <c r="D14" s="143">
        <v>1389</v>
      </c>
      <c r="E14" s="143">
        <v>1217</v>
      </c>
      <c r="F14" s="143">
        <v>2476</v>
      </c>
      <c r="G14" s="143">
        <v>1139</v>
      </c>
      <c r="H14" s="143">
        <v>1715</v>
      </c>
      <c r="I14" s="143">
        <v>1200</v>
      </c>
      <c r="J14" s="143">
        <v>1906</v>
      </c>
      <c r="K14" s="142">
        <v>2203</v>
      </c>
      <c r="L14" s="143">
        <v>1586</v>
      </c>
      <c r="M14" s="144">
        <f t="shared" si="0"/>
        <v>14831</v>
      </c>
      <c r="N14" s="19"/>
      <c r="O14" s="20"/>
      <c r="P14" s="18"/>
    </row>
    <row r="15" spans="1:18">
      <c r="A15" s="140">
        <v>13</v>
      </c>
      <c r="B15" s="141">
        <v>50103</v>
      </c>
      <c r="C15" s="140" t="s">
        <v>108</v>
      </c>
      <c r="D15" s="142">
        <v>0</v>
      </c>
      <c r="E15" s="142">
        <v>345</v>
      </c>
      <c r="F15" s="143">
        <v>0</v>
      </c>
      <c r="G15" s="142"/>
      <c r="H15" s="142">
        <v>0</v>
      </c>
      <c r="I15" s="142">
        <v>0</v>
      </c>
      <c r="J15" s="142">
        <v>0</v>
      </c>
      <c r="K15" s="142">
        <v>0</v>
      </c>
      <c r="L15" s="142">
        <v>500</v>
      </c>
      <c r="M15" s="144">
        <f t="shared" si="0"/>
        <v>845</v>
      </c>
      <c r="N15" s="19"/>
      <c r="O15" s="20"/>
      <c r="P15" s="18"/>
    </row>
    <row r="16" spans="1:18">
      <c r="A16" s="140">
        <v>14</v>
      </c>
      <c r="B16" s="141">
        <v>50104</v>
      </c>
      <c r="C16" s="140" t="s">
        <v>109</v>
      </c>
      <c r="D16" s="142">
        <v>5500</v>
      </c>
      <c r="E16" s="142">
        <v>150</v>
      </c>
      <c r="F16" s="143">
        <v>2442.23</v>
      </c>
      <c r="G16" s="142">
        <v>230</v>
      </c>
      <c r="H16" s="142">
        <v>115</v>
      </c>
      <c r="I16" s="142">
        <v>1200</v>
      </c>
      <c r="J16" s="142">
        <v>415.4</v>
      </c>
      <c r="K16" s="142">
        <v>650</v>
      </c>
      <c r="L16" s="142">
        <v>430</v>
      </c>
      <c r="M16" s="144">
        <f t="shared" si="0"/>
        <v>11132.63</v>
      </c>
      <c r="N16" s="19"/>
      <c r="O16" s="20"/>
      <c r="P16" s="18"/>
    </row>
    <row r="17" spans="1:16">
      <c r="A17" s="140">
        <v>15</v>
      </c>
      <c r="B17" s="141">
        <v>50205</v>
      </c>
      <c r="C17" s="140" t="s">
        <v>110</v>
      </c>
      <c r="D17" s="142">
        <v>233</v>
      </c>
      <c r="E17" s="142">
        <v>465</v>
      </c>
      <c r="F17" s="143">
        <v>928.5</v>
      </c>
      <c r="G17" s="142">
        <v>80</v>
      </c>
      <c r="H17" s="142">
        <v>1345</v>
      </c>
      <c r="I17" s="142">
        <v>218</v>
      </c>
      <c r="J17" s="142">
        <v>640</v>
      </c>
      <c r="K17" s="142">
        <v>100</v>
      </c>
      <c r="L17" s="142">
        <v>2104.1</v>
      </c>
      <c r="M17" s="144">
        <f t="shared" si="0"/>
        <v>6113.6</v>
      </c>
      <c r="N17" s="19"/>
      <c r="O17" s="20"/>
      <c r="P17" s="18"/>
    </row>
    <row r="18" spans="1:16">
      <c r="A18" s="140">
        <v>16</v>
      </c>
      <c r="B18" s="141">
        <v>50029</v>
      </c>
      <c r="C18" s="140" t="s">
        <v>111</v>
      </c>
      <c r="D18" s="143">
        <v>4040</v>
      </c>
      <c r="E18" s="142">
        <v>4660</v>
      </c>
      <c r="F18" s="143">
        <v>9740</v>
      </c>
      <c r="G18" s="142">
        <v>5760</v>
      </c>
      <c r="H18" s="142">
        <v>9817.5</v>
      </c>
      <c r="I18" s="142">
        <v>4633.1000000000004</v>
      </c>
      <c r="J18" s="142">
        <v>3155</v>
      </c>
      <c r="K18" s="142">
        <v>6820</v>
      </c>
      <c r="L18" s="142">
        <v>2470</v>
      </c>
      <c r="M18" s="144">
        <f t="shared" si="0"/>
        <v>51095.6</v>
      </c>
      <c r="N18" s="19"/>
      <c r="O18" s="20"/>
      <c r="P18" s="18"/>
    </row>
    <row r="19" spans="1:16">
      <c r="A19" s="140">
        <v>17</v>
      </c>
      <c r="B19" s="141">
        <v>50401</v>
      </c>
      <c r="C19" s="140" t="s">
        <v>112</v>
      </c>
      <c r="D19" s="142">
        <v>0</v>
      </c>
      <c r="E19" s="142">
        <v>0</v>
      </c>
      <c r="F19" s="143">
        <v>0</v>
      </c>
      <c r="G19" s="142"/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4">
        <f t="shared" si="0"/>
        <v>0</v>
      </c>
      <c r="N19" s="19"/>
      <c r="O19" s="20"/>
      <c r="P19" s="18"/>
    </row>
    <row r="20" spans="1:16">
      <c r="A20" s="140">
        <v>18</v>
      </c>
      <c r="B20" s="141">
        <v>50403</v>
      </c>
      <c r="C20" s="140" t="s">
        <v>113</v>
      </c>
      <c r="D20" s="143">
        <v>0</v>
      </c>
      <c r="E20" s="142">
        <v>0</v>
      </c>
      <c r="F20" s="143">
        <v>0</v>
      </c>
      <c r="G20" s="142"/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4">
        <f t="shared" si="0"/>
        <v>0</v>
      </c>
      <c r="N20" s="19"/>
      <c r="O20" s="20"/>
      <c r="P20" s="18"/>
    </row>
    <row r="21" spans="1:16">
      <c r="A21" s="140">
        <v>19</v>
      </c>
      <c r="B21" s="141">
        <v>50405</v>
      </c>
      <c r="C21" s="140" t="s">
        <v>114</v>
      </c>
      <c r="D21" s="143">
        <v>1383.03</v>
      </c>
      <c r="E21" s="142">
        <v>150</v>
      </c>
      <c r="F21" s="143">
        <v>1260</v>
      </c>
      <c r="G21" s="142">
        <v>50</v>
      </c>
      <c r="H21" s="142">
        <v>800</v>
      </c>
      <c r="I21" s="142">
        <v>1692.02</v>
      </c>
      <c r="J21" s="142">
        <v>2209.0299999999997</v>
      </c>
      <c r="K21" s="142">
        <v>1125</v>
      </c>
      <c r="L21" s="142">
        <v>0</v>
      </c>
      <c r="M21" s="144">
        <f t="shared" si="0"/>
        <v>8669.0799999999981</v>
      </c>
      <c r="N21" s="19"/>
      <c r="O21" s="20"/>
      <c r="P21" s="18"/>
    </row>
    <row r="22" spans="1:16">
      <c r="A22" s="140">
        <v>20</v>
      </c>
      <c r="B22" s="141">
        <v>50406</v>
      </c>
      <c r="C22" s="140" t="s">
        <v>115</v>
      </c>
      <c r="D22" s="143">
        <v>0</v>
      </c>
      <c r="E22" s="142">
        <v>0</v>
      </c>
      <c r="F22" s="143">
        <v>0</v>
      </c>
      <c r="G22" s="142"/>
      <c r="H22" s="142">
        <v>1030</v>
      </c>
      <c r="I22" s="142">
        <v>0</v>
      </c>
      <c r="J22" s="142">
        <v>0</v>
      </c>
      <c r="K22" s="142">
        <v>0</v>
      </c>
      <c r="L22" s="142">
        <v>0</v>
      </c>
      <c r="M22" s="144">
        <f t="shared" si="0"/>
        <v>1030</v>
      </c>
      <c r="N22" s="19"/>
      <c r="O22" s="20"/>
      <c r="P22" s="18"/>
    </row>
    <row r="23" spans="1:16">
      <c r="A23" s="140">
        <v>21</v>
      </c>
      <c r="B23" s="141">
        <v>50407</v>
      </c>
      <c r="C23" s="140" t="s">
        <v>116</v>
      </c>
      <c r="D23" s="143">
        <v>290</v>
      </c>
      <c r="E23" s="142">
        <v>100</v>
      </c>
      <c r="F23" s="143">
        <v>291</v>
      </c>
      <c r="G23" s="142">
        <v>500</v>
      </c>
      <c r="H23" s="142">
        <v>869</v>
      </c>
      <c r="I23" s="142">
        <v>591</v>
      </c>
      <c r="J23" s="142">
        <v>300</v>
      </c>
      <c r="K23" s="142">
        <v>1130</v>
      </c>
      <c r="L23" s="142">
        <v>100</v>
      </c>
      <c r="M23" s="144">
        <f t="shared" si="0"/>
        <v>4171</v>
      </c>
      <c r="N23" s="19"/>
      <c r="O23" s="20"/>
      <c r="P23" s="18"/>
    </row>
    <row r="24" spans="1:16">
      <c r="A24" s="140">
        <v>22</v>
      </c>
      <c r="B24" s="141">
        <v>50408</v>
      </c>
      <c r="C24" s="140" t="s">
        <v>117</v>
      </c>
      <c r="D24" s="143">
        <v>615</v>
      </c>
      <c r="E24" s="142">
        <v>2683.1</v>
      </c>
      <c r="F24" s="143">
        <v>4819.96</v>
      </c>
      <c r="G24" s="142">
        <v>2335</v>
      </c>
      <c r="H24" s="142">
        <v>2145.6800000000003</v>
      </c>
      <c r="I24" s="142">
        <v>1323.88</v>
      </c>
      <c r="J24" s="142">
        <v>762.88</v>
      </c>
      <c r="K24" s="142">
        <v>1347.14</v>
      </c>
      <c r="L24" s="142">
        <v>2340.54</v>
      </c>
      <c r="M24" s="144">
        <f t="shared" si="0"/>
        <v>18373.179999999997</v>
      </c>
      <c r="N24" s="19"/>
      <c r="O24" s="20"/>
      <c r="P24" s="18"/>
    </row>
    <row r="25" spans="1:16">
      <c r="A25" s="140">
        <v>23</v>
      </c>
      <c r="B25" s="141">
        <v>50409</v>
      </c>
      <c r="C25" s="140" t="s">
        <v>118</v>
      </c>
      <c r="D25" s="143">
        <v>3536.5</v>
      </c>
      <c r="E25" s="142">
        <v>3101.5</v>
      </c>
      <c r="F25" s="143">
        <v>3141.5</v>
      </c>
      <c r="G25" s="142">
        <v>2053</v>
      </c>
      <c r="H25" s="142">
        <v>2129.5</v>
      </c>
      <c r="I25" s="142">
        <v>2784</v>
      </c>
      <c r="J25" s="142">
        <v>2245.5</v>
      </c>
      <c r="K25" s="142">
        <v>4097</v>
      </c>
      <c r="L25" s="142">
        <v>2696</v>
      </c>
      <c r="M25" s="144">
        <f t="shared" si="0"/>
        <v>25784.5</v>
      </c>
      <c r="N25" s="19"/>
      <c r="O25" s="20"/>
      <c r="P25" s="18"/>
    </row>
    <row r="26" spans="1:16">
      <c r="A26" s="140">
        <v>24</v>
      </c>
      <c r="B26" s="141">
        <v>50409</v>
      </c>
      <c r="C26" s="140" t="s">
        <v>119</v>
      </c>
      <c r="D26" s="142">
        <v>2553</v>
      </c>
      <c r="E26" s="142">
        <v>2603</v>
      </c>
      <c r="F26" s="143">
        <v>2604</v>
      </c>
      <c r="G26" s="142">
        <v>2873</v>
      </c>
      <c r="H26" s="142">
        <v>2703</v>
      </c>
      <c r="I26" s="142">
        <v>2502</v>
      </c>
      <c r="J26" s="142">
        <v>1557</v>
      </c>
      <c r="K26" s="142">
        <v>0</v>
      </c>
      <c r="L26" s="142">
        <v>2514</v>
      </c>
      <c r="M26" s="144">
        <f t="shared" si="0"/>
        <v>19909</v>
      </c>
      <c r="N26" s="19"/>
      <c r="O26" s="20"/>
      <c r="P26" s="18"/>
    </row>
    <row r="27" spans="1:16">
      <c r="A27" s="140">
        <v>25</v>
      </c>
      <c r="B27" s="141">
        <v>50409</v>
      </c>
      <c r="C27" s="140" t="s">
        <v>120</v>
      </c>
      <c r="D27" s="142">
        <v>50</v>
      </c>
      <c r="E27" s="142">
        <v>2410</v>
      </c>
      <c r="F27" s="143">
        <v>15820</v>
      </c>
      <c r="G27" s="142">
        <v>1460</v>
      </c>
      <c r="H27" s="142">
        <v>1000</v>
      </c>
      <c r="I27" s="142">
        <v>550</v>
      </c>
      <c r="J27" s="142">
        <v>970</v>
      </c>
      <c r="K27" s="142">
        <v>420</v>
      </c>
      <c r="L27" s="142">
        <v>14980</v>
      </c>
      <c r="M27" s="144">
        <f t="shared" si="0"/>
        <v>37660</v>
      </c>
      <c r="N27" s="19"/>
      <c r="O27" s="20"/>
      <c r="P27" s="18"/>
    </row>
    <row r="28" spans="1:16">
      <c r="A28" s="140">
        <v>26</v>
      </c>
      <c r="B28" s="141">
        <v>50409</v>
      </c>
      <c r="C28" s="140" t="s">
        <v>121</v>
      </c>
      <c r="D28" s="142">
        <v>9</v>
      </c>
      <c r="E28" s="142">
        <v>18</v>
      </c>
      <c r="F28" s="143">
        <v>12</v>
      </c>
      <c r="G28" s="142">
        <v>39</v>
      </c>
      <c r="H28" s="142">
        <v>16</v>
      </c>
      <c r="I28" s="142">
        <v>8</v>
      </c>
      <c r="J28" s="142">
        <v>11</v>
      </c>
      <c r="K28" s="142">
        <v>6</v>
      </c>
      <c r="L28" s="142">
        <v>0</v>
      </c>
      <c r="M28" s="144">
        <f t="shared" si="0"/>
        <v>119</v>
      </c>
      <c r="N28" s="19"/>
      <c r="O28" s="20"/>
      <c r="P28" s="18"/>
    </row>
    <row r="29" spans="1:16">
      <c r="A29" s="140">
        <v>27</v>
      </c>
      <c r="B29" s="141">
        <v>50409</v>
      </c>
      <c r="C29" s="140" t="s">
        <v>225</v>
      </c>
      <c r="D29" s="143">
        <v>2110.5</v>
      </c>
      <c r="E29" s="143">
        <v>10650</v>
      </c>
      <c r="F29" s="143">
        <v>426739.48</v>
      </c>
      <c r="G29" s="143"/>
      <c r="H29" s="143">
        <v>1728.51</v>
      </c>
      <c r="I29" s="143">
        <v>0</v>
      </c>
      <c r="J29" s="143">
        <v>0</v>
      </c>
      <c r="K29" s="142"/>
      <c r="L29" s="143">
        <v>0</v>
      </c>
      <c r="M29" s="144">
        <f t="shared" si="0"/>
        <v>441228.49</v>
      </c>
      <c r="N29" s="19"/>
      <c r="O29" s="20"/>
      <c r="P29" s="18"/>
    </row>
    <row r="30" spans="1:16">
      <c r="A30" s="140">
        <v>28</v>
      </c>
      <c r="B30" s="145">
        <v>50504</v>
      </c>
      <c r="C30" s="140" t="s">
        <v>122</v>
      </c>
      <c r="D30" s="142">
        <v>3010</v>
      </c>
      <c r="E30" s="142">
        <v>3786</v>
      </c>
      <c r="F30" s="143">
        <v>7092</v>
      </c>
      <c r="G30" s="142">
        <v>4575</v>
      </c>
      <c r="H30" s="142">
        <v>5368</v>
      </c>
      <c r="I30" s="142">
        <v>3904</v>
      </c>
      <c r="J30" s="142">
        <v>2368</v>
      </c>
      <c r="K30" s="142">
        <v>5830</v>
      </c>
      <c r="L30" s="142">
        <v>5990</v>
      </c>
      <c r="M30" s="144">
        <f>D30+E30+F30+G30+H30+I30+J30+K30+L30</f>
        <v>41923</v>
      </c>
      <c r="N30" s="21"/>
      <c r="O30" s="22"/>
      <c r="P30" s="18"/>
    </row>
    <row r="31" spans="1:16">
      <c r="A31" s="140">
        <v>29</v>
      </c>
      <c r="B31" s="141">
        <v>56000</v>
      </c>
      <c r="C31" s="140" t="s">
        <v>224</v>
      </c>
      <c r="D31" s="143">
        <v>0</v>
      </c>
      <c r="E31" s="143">
        <v>0</v>
      </c>
      <c r="F31" s="143">
        <v>0</v>
      </c>
      <c r="G31" s="143">
        <v>14520</v>
      </c>
      <c r="H31" s="143">
        <v>0</v>
      </c>
      <c r="I31" s="143"/>
      <c r="J31" s="143">
        <v>0</v>
      </c>
      <c r="K31" s="146">
        <v>13197.92</v>
      </c>
      <c r="L31" s="143">
        <v>7000</v>
      </c>
      <c r="M31" s="144">
        <f t="shared" si="0"/>
        <v>34717.919999999998</v>
      </c>
      <c r="N31" s="21"/>
      <c r="O31" s="22"/>
      <c r="P31" s="18"/>
    </row>
    <row r="32" spans="1:16">
      <c r="A32" s="140">
        <v>30</v>
      </c>
      <c r="B32" s="145"/>
      <c r="C32" s="140" t="s">
        <v>134</v>
      </c>
      <c r="D32" s="142">
        <v>28500</v>
      </c>
      <c r="E32" s="142">
        <v>27465</v>
      </c>
      <c r="F32" s="142">
        <v>36823</v>
      </c>
      <c r="G32" s="142">
        <v>27865</v>
      </c>
      <c r="H32" s="142">
        <v>36471.11</v>
      </c>
      <c r="I32" s="143">
        <v>31321</v>
      </c>
      <c r="J32" s="147"/>
      <c r="K32" s="147"/>
      <c r="L32" s="147"/>
      <c r="M32" s="144">
        <f t="shared" si="0"/>
        <v>188445.11</v>
      </c>
      <c r="N32" s="21"/>
      <c r="O32" s="22"/>
      <c r="P32" s="18"/>
    </row>
    <row r="33" spans="1:16">
      <c r="A33" s="140">
        <v>31</v>
      </c>
      <c r="B33" s="145"/>
      <c r="C33" s="140" t="s">
        <v>135</v>
      </c>
      <c r="D33" s="142">
        <v>1365</v>
      </c>
      <c r="E33" s="142">
        <v>430</v>
      </c>
      <c r="F33" s="142">
        <v>1470</v>
      </c>
      <c r="G33" s="142">
        <v>350</v>
      </c>
      <c r="H33" s="142">
        <v>1125</v>
      </c>
      <c r="I33" s="142">
        <v>1150</v>
      </c>
      <c r="J33" s="148"/>
      <c r="K33" s="148"/>
      <c r="L33" s="148"/>
      <c r="M33" s="144">
        <f t="shared" si="0"/>
        <v>5890</v>
      </c>
      <c r="N33" s="21"/>
      <c r="O33" s="22"/>
      <c r="P33" s="18"/>
    </row>
    <row r="34" spans="1:16">
      <c r="A34" s="189" t="s">
        <v>2</v>
      </c>
      <c r="B34" s="190"/>
      <c r="C34" s="191"/>
      <c r="D34" s="149">
        <f t="shared" ref="D34:M34" si="1">SUM(D3:D33)</f>
        <v>103715.39</v>
      </c>
      <c r="E34" s="149">
        <f t="shared" si="1"/>
        <v>169241.43</v>
      </c>
      <c r="F34" s="149">
        <f t="shared" si="1"/>
        <v>604815.05000000005</v>
      </c>
      <c r="G34" s="149">
        <f t="shared" si="1"/>
        <v>153304.74000000002</v>
      </c>
      <c r="H34" s="149">
        <f t="shared" si="1"/>
        <v>228242.45</v>
      </c>
      <c r="I34" s="149">
        <f t="shared" si="1"/>
        <v>109949.88</v>
      </c>
      <c r="J34" s="149">
        <f t="shared" si="1"/>
        <v>152871.51999999999</v>
      </c>
      <c r="K34" s="149">
        <f t="shared" si="1"/>
        <v>159420.03000000006</v>
      </c>
      <c r="L34" s="149">
        <f t="shared" si="1"/>
        <v>119996.18</v>
      </c>
      <c r="M34" s="150">
        <f t="shared" si="1"/>
        <v>1801556.67</v>
      </c>
    </row>
    <row r="35" spans="1:16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</row>
    <row r="36" spans="1:16">
      <c r="A36" s="94"/>
      <c r="B36" s="94"/>
      <c r="C36" s="94"/>
      <c r="D36" s="94"/>
      <c r="E36" s="93"/>
      <c r="F36" s="94"/>
      <c r="G36" s="94"/>
      <c r="H36" s="94"/>
      <c r="I36" s="94"/>
      <c r="J36" s="94"/>
      <c r="K36" s="94"/>
      <c r="L36" s="94"/>
      <c r="M36" s="94"/>
    </row>
    <row r="37" spans="1:16">
      <c r="A37" s="94"/>
      <c r="B37" s="94"/>
      <c r="C37" s="94"/>
      <c r="D37" s="93"/>
      <c r="E37" s="94"/>
      <c r="F37" s="94"/>
      <c r="G37" s="94"/>
      <c r="H37" s="94"/>
      <c r="I37" s="94"/>
      <c r="J37" s="94"/>
      <c r="K37" s="93"/>
      <c r="L37" s="93"/>
      <c r="M37" s="93"/>
    </row>
    <row r="39" spans="1:16">
      <c r="C39" s="118" t="s">
        <v>88</v>
      </c>
      <c r="D39" s="118" t="s">
        <v>89</v>
      </c>
      <c r="E39" s="118" t="s">
        <v>90</v>
      </c>
      <c r="F39" s="118" t="s">
        <v>131</v>
      </c>
      <c r="G39" s="118" t="s">
        <v>132</v>
      </c>
      <c r="H39" s="118" t="s">
        <v>133</v>
      </c>
      <c r="I39" s="118" t="s">
        <v>226</v>
      </c>
      <c r="J39" s="118" t="s">
        <v>227</v>
      </c>
      <c r="K39" s="118" t="s">
        <v>228</v>
      </c>
    </row>
    <row r="40" spans="1:16">
      <c r="C40" s="50"/>
      <c r="D40" s="50"/>
      <c r="E40" s="50"/>
      <c r="F40" s="50"/>
      <c r="G40" s="50"/>
      <c r="H40" s="50"/>
    </row>
    <row r="41" spans="1:16">
      <c r="C41" s="119">
        <f t="shared" ref="C41" si="2">D34</f>
        <v>103715.39</v>
      </c>
      <c r="D41" s="119">
        <f t="shared" ref="D41" si="3">E34</f>
        <v>169241.43</v>
      </c>
      <c r="E41" s="119">
        <f t="shared" ref="E41" si="4">F34</f>
        <v>604815.05000000005</v>
      </c>
      <c r="F41" s="119">
        <f t="shared" ref="F41" si="5">G34</f>
        <v>153304.74000000002</v>
      </c>
      <c r="G41" s="119">
        <f t="shared" ref="G41" si="6">H34</f>
        <v>228242.45</v>
      </c>
      <c r="H41" s="119">
        <f t="shared" ref="H41" si="7">I34</f>
        <v>109949.88</v>
      </c>
      <c r="I41" s="119">
        <f t="shared" ref="I41" si="8">J34</f>
        <v>152871.51999999999</v>
      </c>
      <c r="J41" s="119">
        <f t="shared" ref="J41" si="9">K34</f>
        <v>159420.03000000006</v>
      </c>
      <c r="K41" s="119">
        <f t="shared" ref="K41" si="10">L34</f>
        <v>119996.18</v>
      </c>
    </row>
  </sheetData>
  <mergeCells count="2">
    <mergeCell ref="A35:M35"/>
    <mergeCell ref="A34:C34"/>
  </mergeCells>
  <pageMargins left="0.11811023622047245" right="0.11811023622047245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G25" sqref="G25"/>
    </sheetView>
  </sheetViews>
  <sheetFormatPr defaultRowHeight="15"/>
  <cols>
    <col min="1" max="1" width="19.7109375" customWidth="1"/>
    <col min="2" max="2" width="14.7109375" customWidth="1"/>
    <col min="3" max="3" width="8.7109375" customWidth="1"/>
    <col min="4" max="4" width="12.28515625" customWidth="1"/>
    <col min="5" max="5" width="9.140625" customWidth="1"/>
    <col min="6" max="6" width="8.7109375" customWidth="1"/>
    <col min="7" max="7" width="13.140625" customWidth="1"/>
    <col min="8" max="8" width="10.140625" customWidth="1"/>
    <col min="9" max="9" width="9.5703125" bestFit="1" customWidth="1"/>
    <col min="10" max="10" width="14.85546875" customWidth="1"/>
    <col min="11" max="12" width="10.5703125" bestFit="1" customWidth="1"/>
  </cols>
  <sheetData>
    <row r="1" spans="1:13">
      <c r="A1" t="s">
        <v>187</v>
      </c>
    </row>
    <row r="2" spans="1:13" ht="72.75">
      <c r="A2" s="120" t="s">
        <v>4</v>
      </c>
      <c r="B2" s="121" t="s">
        <v>92</v>
      </c>
      <c r="C2" s="121" t="s">
        <v>93</v>
      </c>
      <c r="D2" s="122" t="s">
        <v>188</v>
      </c>
      <c r="E2" s="122" t="s">
        <v>6</v>
      </c>
      <c r="F2" s="122" t="s">
        <v>189</v>
      </c>
      <c r="G2" s="122" t="s">
        <v>190</v>
      </c>
      <c r="H2" s="122" t="s">
        <v>8</v>
      </c>
      <c r="J2" s="24"/>
      <c r="K2" s="31"/>
      <c r="L2" s="32"/>
      <c r="M2" s="24"/>
    </row>
    <row r="3" spans="1:13" ht="27" customHeight="1">
      <c r="A3" s="123" t="s">
        <v>0</v>
      </c>
      <c r="B3" s="124">
        <v>11685992.74</v>
      </c>
      <c r="C3" s="125">
        <f>B3*100/B10</f>
        <v>78.994191494546001</v>
      </c>
      <c r="D3" s="126">
        <v>8300444.3300000001</v>
      </c>
      <c r="E3" s="127">
        <f>D3*100/B3</f>
        <v>71.029004678296587</v>
      </c>
      <c r="F3" s="136">
        <f>D3*100/D10</f>
        <v>88.448143309760894</v>
      </c>
      <c r="G3" s="126">
        <v>6252607.1799999997</v>
      </c>
      <c r="H3" s="127">
        <f>(D3-G3)*100/G3</f>
        <v>32.751732054275642</v>
      </c>
      <c r="J3" s="30"/>
      <c r="K3" s="31"/>
      <c r="L3" s="32"/>
      <c r="M3" s="24"/>
    </row>
    <row r="4" spans="1:13" ht="27.75" customHeight="1">
      <c r="A4" s="123" t="s">
        <v>5</v>
      </c>
      <c r="B4" s="128">
        <v>1373774</v>
      </c>
      <c r="C4" s="125">
        <f>B4*100/B10</f>
        <v>9.2863455284183622</v>
      </c>
      <c r="D4" s="136">
        <v>357499.15</v>
      </c>
      <c r="E4" s="127">
        <f t="shared" ref="E4:E7" si="0">D4*100/B4</f>
        <v>26.023141360951655</v>
      </c>
      <c r="F4" s="136">
        <f>D4*100/D10</f>
        <v>3.8094510119216358</v>
      </c>
      <c r="G4" s="129">
        <v>182657.31</v>
      </c>
      <c r="H4" s="127">
        <f t="shared" ref="H4:H10" si="1">(D4-G4)*100/G4</f>
        <v>95.721238859808039</v>
      </c>
      <c r="J4" s="24"/>
      <c r="K4" s="177"/>
      <c r="L4" s="33"/>
      <c r="M4" s="24"/>
    </row>
    <row r="5" spans="1:13" ht="27" customHeight="1">
      <c r="A5" s="123" t="s">
        <v>1</v>
      </c>
      <c r="B5" s="130">
        <v>1254064.8899999999</v>
      </c>
      <c r="C5" s="125">
        <f>B5*100/B10</f>
        <v>8.4771438996501338</v>
      </c>
      <c r="D5" s="126">
        <v>466610.05</v>
      </c>
      <c r="E5" s="127">
        <f t="shared" si="0"/>
        <v>37.20780748434796</v>
      </c>
      <c r="F5" s="136">
        <f>D5*100/D10</f>
        <v>4.9721184711776383</v>
      </c>
      <c r="G5" s="126">
        <v>94983.06</v>
      </c>
      <c r="H5" s="127">
        <f t="shared" si="1"/>
        <v>391.25607239859403</v>
      </c>
      <c r="J5" s="34"/>
      <c r="K5" s="177"/>
      <c r="L5" s="34"/>
      <c r="M5" s="26"/>
    </row>
    <row r="6" spans="1:13" ht="24.75">
      <c r="A6" s="123" t="s">
        <v>124</v>
      </c>
      <c r="B6" s="130">
        <f>1434.81+29897.31</f>
        <v>31332.120000000003</v>
      </c>
      <c r="C6" s="125">
        <f>B6*100/B10</f>
        <v>0.21179676748713219</v>
      </c>
      <c r="D6" s="126">
        <v>0</v>
      </c>
      <c r="E6" s="127">
        <f t="shared" si="0"/>
        <v>0</v>
      </c>
      <c r="F6" s="136">
        <f>D6*100/D10</f>
        <v>0</v>
      </c>
      <c r="G6" s="126">
        <v>21361.5</v>
      </c>
      <c r="H6" s="127">
        <f t="shared" si="1"/>
        <v>-100</v>
      </c>
      <c r="J6" s="34"/>
      <c r="K6" s="177"/>
      <c r="L6" s="34"/>
      <c r="M6" s="26"/>
    </row>
    <row r="7" spans="1:13" ht="33" customHeight="1">
      <c r="A7" s="123" t="s">
        <v>125</v>
      </c>
      <c r="B7" s="130">
        <v>18341.330000000002</v>
      </c>
      <c r="C7" s="125">
        <f>B7*100/B10</f>
        <v>0.12398249481410011</v>
      </c>
      <c r="D7" s="126">
        <v>0</v>
      </c>
      <c r="E7" s="127">
        <f t="shared" si="0"/>
        <v>0</v>
      </c>
      <c r="F7" s="136">
        <f>D7*100/D10</f>
        <v>0</v>
      </c>
      <c r="G7" s="126"/>
      <c r="H7" s="127"/>
      <c r="J7" s="34"/>
      <c r="K7" s="177"/>
      <c r="L7" s="34"/>
      <c r="M7" s="26"/>
    </row>
    <row r="8" spans="1:13" ht="26.25" customHeight="1">
      <c r="A8" s="123" t="s">
        <v>126</v>
      </c>
      <c r="B8" s="128">
        <v>3239.01</v>
      </c>
      <c r="C8" s="125">
        <f>B8*100/B10</f>
        <v>2.1894842987276186E-2</v>
      </c>
      <c r="D8" s="126">
        <v>3239.01</v>
      </c>
      <c r="E8" s="127">
        <f t="shared" ref="E8" si="2">D8*100/B8</f>
        <v>100</v>
      </c>
      <c r="F8" s="136">
        <f>D8*100/D10</f>
        <v>3.4514347578516756E-2</v>
      </c>
      <c r="G8" s="131">
        <v>4078.26</v>
      </c>
      <c r="H8" s="127">
        <f t="shared" si="1"/>
        <v>-20.578629121242884</v>
      </c>
      <c r="J8" s="33"/>
      <c r="K8" s="177"/>
      <c r="L8" s="35"/>
      <c r="M8" s="26"/>
    </row>
    <row r="9" spans="1:13" ht="24.75">
      <c r="A9" s="123" t="s">
        <v>127</v>
      </c>
      <c r="B9" s="128">
        <v>426739.48</v>
      </c>
      <c r="C9" s="125">
        <f>B9*100/B10</f>
        <v>2.8846449720969947</v>
      </c>
      <c r="D9" s="126">
        <v>256739.48</v>
      </c>
      <c r="E9" s="127"/>
      <c r="F9" s="136">
        <f>D9*100/D10</f>
        <v>2.7357728595613016</v>
      </c>
      <c r="G9" s="131"/>
      <c r="H9" s="127"/>
      <c r="J9" s="49"/>
    </row>
    <row r="10" spans="1:13" ht="28.5" customHeight="1">
      <c r="A10" s="132" t="s">
        <v>2</v>
      </c>
      <c r="B10" s="133">
        <f>SUM(B3:B9)</f>
        <v>14793483.57</v>
      </c>
      <c r="C10" s="134">
        <f>SUM(C3:C9)</f>
        <v>100</v>
      </c>
      <c r="D10" s="126">
        <f>SUM(D3:D9)</f>
        <v>9384532.0200000014</v>
      </c>
      <c r="E10" s="135">
        <f>D10*100/B10</f>
        <v>63.43693137315595</v>
      </c>
      <c r="F10" s="136">
        <f>D10*100/D10</f>
        <v>100</v>
      </c>
      <c r="G10" s="126">
        <f>SUM(G3:G9)</f>
        <v>6555687.3099999987</v>
      </c>
      <c r="H10" s="127">
        <f t="shared" si="1"/>
        <v>43.151001202954014</v>
      </c>
      <c r="J10" s="6"/>
    </row>
    <row r="11" spans="1:13">
      <c r="A11" s="173" t="s">
        <v>191</v>
      </c>
      <c r="B11" s="173"/>
      <c r="C11" s="173"/>
      <c r="D11" s="173"/>
      <c r="E11" s="173"/>
      <c r="F11" s="173"/>
      <c r="G11" s="173"/>
      <c r="H11" s="173"/>
    </row>
    <row r="12" spans="1:13">
      <c r="J12" s="49"/>
    </row>
    <row r="13" spans="1:13">
      <c r="J13" s="49"/>
    </row>
    <row r="16" spans="1:13" ht="26.25">
      <c r="A16" s="5" t="s">
        <v>188</v>
      </c>
      <c r="B16" s="4">
        <f>D10</f>
        <v>9384532.0200000014</v>
      </c>
    </row>
    <row r="17" spans="1:8" ht="26.25">
      <c r="A17" s="5" t="s">
        <v>190</v>
      </c>
      <c r="B17" s="4">
        <f>G10</f>
        <v>6555687.3099999987</v>
      </c>
    </row>
    <row r="21" spans="1:8">
      <c r="A21" s="192" t="s">
        <v>192</v>
      </c>
      <c r="B21" s="192"/>
      <c r="C21" s="192"/>
      <c r="D21" s="192"/>
      <c r="E21" s="192"/>
      <c r="F21" s="40"/>
      <c r="G21" s="40"/>
      <c r="H21" s="40"/>
    </row>
  </sheetData>
  <mergeCells count="3">
    <mergeCell ref="A21:E21"/>
    <mergeCell ref="K4:K8"/>
    <mergeCell ref="A11:H11"/>
  </mergeCells>
  <pageMargins left="0.45" right="0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zoomScale="60" zoomScaleNormal="100" workbookViewId="0">
      <selection activeCell="A31" sqref="A31:D31"/>
    </sheetView>
  </sheetViews>
  <sheetFormatPr defaultRowHeight="15"/>
  <cols>
    <col min="1" max="1" width="19.5703125" customWidth="1"/>
    <col min="2" max="2" width="11.7109375" customWidth="1"/>
    <col min="3" max="3" width="11.5703125" customWidth="1"/>
    <col min="4" max="4" width="10.42578125" customWidth="1"/>
    <col min="5" max="5" width="10.5703125" customWidth="1"/>
    <col min="6" max="6" width="11.5703125" customWidth="1"/>
    <col min="7" max="7" width="10.42578125" customWidth="1"/>
    <col min="9" max="9" width="11.28515625" bestFit="1" customWidth="1"/>
  </cols>
  <sheetData>
    <row r="1" spans="1:9">
      <c r="A1" s="193" t="s">
        <v>193</v>
      </c>
      <c r="B1" s="193"/>
      <c r="C1" s="193"/>
      <c r="D1" s="193"/>
      <c r="E1" s="193"/>
      <c r="F1" s="193"/>
      <c r="G1" s="193"/>
    </row>
    <row r="2" spans="1:9" ht="78" customHeight="1">
      <c r="A2" s="62" t="s">
        <v>9</v>
      </c>
      <c r="B2" s="59" t="s">
        <v>91</v>
      </c>
      <c r="C2" s="59" t="s">
        <v>194</v>
      </c>
      <c r="D2" s="59" t="s">
        <v>6</v>
      </c>
      <c r="E2" s="59" t="s">
        <v>195</v>
      </c>
      <c r="F2" s="59" t="s">
        <v>196</v>
      </c>
      <c r="G2" s="59" t="s">
        <v>138</v>
      </c>
    </row>
    <row r="3" spans="1:9">
      <c r="A3" s="8"/>
      <c r="B3" s="151"/>
      <c r="C3" s="151"/>
      <c r="D3" s="152"/>
      <c r="E3" s="196">
        <f>C4*100/C13</f>
        <v>58.44032380423377</v>
      </c>
      <c r="F3" s="151"/>
      <c r="G3" s="153"/>
    </row>
    <row r="4" spans="1:9">
      <c r="A4" s="8" t="s">
        <v>10</v>
      </c>
      <c r="B4" s="154">
        <v>6765098.7400000002</v>
      </c>
      <c r="C4" s="155">
        <v>5484350.9000000004</v>
      </c>
      <c r="D4" s="156">
        <f>C4*100/B4</f>
        <v>81.068305294240247</v>
      </c>
      <c r="E4" s="196"/>
      <c r="F4" s="157">
        <v>4442643.16</v>
      </c>
      <c r="G4" s="158">
        <f>(C4-F4)*100/F4</f>
        <v>23.447927337022499</v>
      </c>
      <c r="I4" s="1"/>
    </row>
    <row r="5" spans="1:9">
      <c r="A5" s="8"/>
      <c r="B5" s="159"/>
      <c r="C5" s="159"/>
      <c r="D5" s="160"/>
      <c r="E5" s="196">
        <f>C6*100/C13</f>
        <v>12.510622239850381</v>
      </c>
      <c r="F5" s="161"/>
      <c r="G5" s="153"/>
    </row>
    <row r="6" spans="1:9">
      <c r="A6" s="8" t="s">
        <v>11</v>
      </c>
      <c r="B6" s="154">
        <v>1782811.89</v>
      </c>
      <c r="C6" s="162">
        <v>1174063.3500000001</v>
      </c>
      <c r="D6" s="156">
        <f t="shared" ref="D6:D12" si="0">C6*100/B6</f>
        <v>65.854583794592045</v>
      </c>
      <c r="E6" s="196"/>
      <c r="F6" s="157">
        <v>833117.39</v>
      </c>
      <c r="G6" s="158">
        <f>(C6-F6)*100/F6</f>
        <v>40.924119949050649</v>
      </c>
    </row>
    <row r="7" spans="1:9">
      <c r="A7" s="8"/>
      <c r="B7" s="159"/>
      <c r="C7" s="159"/>
      <c r="D7" s="156"/>
      <c r="E7" s="196">
        <f>C8*100/C13</f>
        <v>1.9563864197886769</v>
      </c>
      <c r="F7" s="161"/>
      <c r="G7" s="153"/>
    </row>
    <row r="8" spans="1:9">
      <c r="A8" s="8" t="s">
        <v>12</v>
      </c>
      <c r="B8" s="154">
        <v>235183.5</v>
      </c>
      <c r="C8" s="155">
        <v>183597.71</v>
      </c>
      <c r="D8" s="156">
        <f t="shared" si="0"/>
        <v>78.065727400093962</v>
      </c>
      <c r="E8" s="196"/>
      <c r="F8" s="157">
        <v>127997.91</v>
      </c>
      <c r="G8" s="158">
        <f>(C8-F8)*100/F8</f>
        <v>43.438053011959326</v>
      </c>
    </row>
    <row r="9" spans="1:9">
      <c r="A9" s="9"/>
      <c r="B9" s="159"/>
      <c r="C9" s="159"/>
      <c r="D9" s="156"/>
      <c r="E9" s="196">
        <f>C10*100/C13</f>
        <v>2.3764887745569228</v>
      </c>
      <c r="F9" s="161"/>
      <c r="G9" s="153"/>
    </row>
    <row r="10" spans="1:9" ht="15.75" customHeight="1">
      <c r="A10" s="10" t="s">
        <v>13</v>
      </c>
      <c r="B10" s="154">
        <v>426353.81</v>
      </c>
      <c r="C10" s="162">
        <v>223022.35</v>
      </c>
      <c r="D10" s="156">
        <f t="shared" si="0"/>
        <v>52.309219425059204</v>
      </c>
      <c r="E10" s="196"/>
      <c r="F10" s="157">
        <v>268934.90000000002</v>
      </c>
      <c r="G10" s="158">
        <f>(C10-F10)*100/F10</f>
        <v>-17.071994003009657</v>
      </c>
    </row>
    <row r="11" spans="1:9">
      <c r="A11" s="8"/>
      <c r="B11" s="159"/>
      <c r="C11" s="159"/>
      <c r="D11" s="156"/>
      <c r="E11" s="196">
        <f>C12*100/C13</f>
        <v>24.716178761570255</v>
      </c>
      <c r="F11" s="161"/>
      <c r="G11" s="153"/>
    </row>
    <row r="12" spans="1:9">
      <c r="A12" s="8" t="s">
        <v>14</v>
      </c>
      <c r="B12" s="154">
        <v>5584035.6299999999</v>
      </c>
      <c r="C12" s="162">
        <v>2319497.71</v>
      </c>
      <c r="D12" s="156">
        <f t="shared" si="0"/>
        <v>41.538017729303064</v>
      </c>
      <c r="E12" s="196"/>
      <c r="F12" s="157">
        <v>882993.95</v>
      </c>
      <c r="G12" s="158">
        <f>(C12-F12)*100/F12</f>
        <v>162.68557219446407</v>
      </c>
    </row>
    <row r="13" spans="1:9" ht="24.75" customHeight="1">
      <c r="A13" s="7" t="s">
        <v>2</v>
      </c>
      <c r="B13" s="163">
        <f>SUM(B4:B12)</f>
        <v>14793483.57</v>
      </c>
      <c r="C13" s="164">
        <f>SUM(C4:C12)</f>
        <v>9384532.0199999996</v>
      </c>
      <c r="D13" s="165">
        <f>C13*100/B13</f>
        <v>63.436931373155943</v>
      </c>
      <c r="E13" s="166">
        <v>100</v>
      </c>
      <c r="F13" s="167">
        <f>SUM(F3:F12)</f>
        <v>6555687.3100000005</v>
      </c>
      <c r="G13" s="165">
        <f>(C13-F13)*100/F13</f>
        <v>43.151001202953935</v>
      </c>
    </row>
    <row r="14" spans="1:9">
      <c r="A14" s="182" t="s">
        <v>197</v>
      </c>
      <c r="B14" s="182"/>
      <c r="C14" s="182"/>
      <c r="D14" s="182"/>
      <c r="E14" s="182"/>
      <c r="F14" s="182"/>
      <c r="G14" s="182"/>
    </row>
    <row r="17" spans="1:7" ht="45" customHeight="1">
      <c r="A17" s="195" t="s">
        <v>198</v>
      </c>
      <c r="B17" s="195"/>
    </row>
    <row r="18" spans="1:7">
      <c r="A18" s="7" t="s">
        <v>10</v>
      </c>
      <c r="B18" s="6">
        <f>C4</f>
        <v>5484350.9000000004</v>
      </c>
    </row>
    <row r="19" spans="1:7">
      <c r="A19" s="7" t="s">
        <v>11</v>
      </c>
      <c r="B19" s="11">
        <f>C6</f>
        <v>1174063.3500000001</v>
      </c>
    </row>
    <row r="20" spans="1:7">
      <c r="A20" s="7" t="s">
        <v>12</v>
      </c>
      <c r="B20" s="6">
        <f>C8</f>
        <v>183597.71</v>
      </c>
    </row>
    <row r="21" spans="1:7" ht="26.25">
      <c r="A21" s="12" t="s">
        <v>13</v>
      </c>
      <c r="B21" s="11">
        <f>C10</f>
        <v>223022.35</v>
      </c>
    </row>
    <row r="22" spans="1:7">
      <c r="A22" s="7" t="s">
        <v>14</v>
      </c>
      <c r="B22" s="11">
        <f>C12</f>
        <v>2319497.71</v>
      </c>
    </row>
    <row r="23" spans="1:7">
      <c r="A23" s="13"/>
      <c r="B23" s="13"/>
    </row>
    <row r="24" spans="1:7">
      <c r="A24" s="13"/>
      <c r="B24" s="14"/>
    </row>
    <row r="28" spans="1:7" ht="34.5" customHeight="1">
      <c r="A28" s="194"/>
      <c r="B28" s="194"/>
      <c r="C28" s="194"/>
      <c r="D28" s="194"/>
      <c r="E28" s="46"/>
      <c r="F28" s="46"/>
      <c r="G28" s="46"/>
    </row>
    <row r="29" spans="1:7">
      <c r="A29" t="s">
        <v>199</v>
      </c>
    </row>
    <row r="31" spans="1:7">
      <c r="A31" s="194"/>
      <c r="B31" s="194"/>
      <c r="C31" s="194"/>
      <c r="D31" s="194"/>
    </row>
  </sheetData>
  <mergeCells count="10">
    <mergeCell ref="A1:G1"/>
    <mergeCell ref="A31:D31"/>
    <mergeCell ref="A28:D28"/>
    <mergeCell ref="A14:G14"/>
    <mergeCell ref="A17:B17"/>
    <mergeCell ref="E3:E4"/>
    <mergeCell ref="E5:E6"/>
    <mergeCell ref="E7:E8"/>
    <mergeCell ref="E9:E10"/>
    <mergeCell ref="E11:E12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6"/>
  <sheetViews>
    <sheetView topLeftCell="A52" zoomScaleNormal="100" workbookViewId="0">
      <selection activeCell="D72" sqref="D72"/>
    </sheetView>
  </sheetViews>
  <sheetFormatPr defaultRowHeight="15"/>
  <cols>
    <col min="1" max="1" width="2.42578125" customWidth="1"/>
    <col min="2" max="2" width="5.42578125" customWidth="1"/>
    <col min="3" max="3" width="27.42578125" customWidth="1"/>
    <col min="4" max="4" width="10.85546875" customWidth="1"/>
    <col min="5" max="5" width="11.140625" customWidth="1"/>
    <col min="6" max="6" width="10.85546875" customWidth="1"/>
    <col min="7" max="7" width="15.85546875" customWidth="1"/>
    <col min="8" max="8" width="15" customWidth="1"/>
    <col min="9" max="9" width="20.42578125" customWidth="1"/>
    <col min="10" max="10" width="9.5703125" bestFit="1" customWidth="1"/>
    <col min="11" max="11" width="10" customWidth="1"/>
    <col min="12" max="12" width="14.85546875" customWidth="1"/>
    <col min="13" max="14" width="10.5703125" bestFit="1" customWidth="1"/>
  </cols>
  <sheetData>
    <row r="1" spans="1:7" ht="29.25" customHeight="1">
      <c r="A1" s="197" t="s">
        <v>200</v>
      </c>
      <c r="B1" s="198"/>
      <c r="C1" s="198"/>
      <c r="D1" s="198"/>
      <c r="E1" s="198"/>
      <c r="F1" s="199"/>
      <c r="G1" s="36"/>
    </row>
    <row r="2" spans="1:7" ht="39" customHeight="1">
      <c r="A2" s="64" t="s">
        <v>16</v>
      </c>
      <c r="B2" s="47" t="s">
        <v>37</v>
      </c>
      <c r="C2" s="47" t="s">
        <v>9</v>
      </c>
      <c r="D2" s="57" t="s">
        <v>201</v>
      </c>
      <c r="E2" s="57" t="s">
        <v>202</v>
      </c>
      <c r="F2" s="47" t="s">
        <v>38</v>
      </c>
      <c r="G2" s="3"/>
    </row>
    <row r="3" spans="1:7">
      <c r="A3" s="63">
        <v>1</v>
      </c>
      <c r="B3" s="53">
        <v>11110</v>
      </c>
      <c r="C3" s="54" t="s">
        <v>39</v>
      </c>
      <c r="D3" s="70">
        <v>4643010.71</v>
      </c>
      <c r="E3" s="58">
        <v>3753809.51</v>
      </c>
      <c r="F3" s="71">
        <f>D3-E3</f>
        <v>889201.20000000019</v>
      </c>
      <c r="G3" s="37"/>
    </row>
    <row r="4" spans="1:7">
      <c r="A4" s="63">
        <v>2</v>
      </c>
      <c r="B4" s="53">
        <v>11115</v>
      </c>
      <c r="C4" s="54" t="s">
        <v>40</v>
      </c>
      <c r="D4" s="70">
        <v>9498.89</v>
      </c>
      <c r="E4" s="58">
        <v>18622.3</v>
      </c>
      <c r="F4" s="71">
        <f t="shared" ref="F4:F67" si="0">D4-E4</f>
        <v>-9123.41</v>
      </c>
      <c r="G4" s="37"/>
    </row>
    <row r="5" spans="1:7">
      <c r="A5" s="63">
        <v>3</v>
      </c>
      <c r="B5" s="53">
        <v>11125</v>
      </c>
      <c r="C5" s="54" t="s">
        <v>169</v>
      </c>
      <c r="D5" s="70">
        <v>1770.79</v>
      </c>
      <c r="E5" s="58">
        <v>1791.06</v>
      </c>
      <c r="F5" s="71">
        <f t="shared" si="0"/>
        <v>-20.269999999999982</v>
      </c>
      <c r="G5" s="37"/>
    </row>
    <row r="6" spans="1:7">
      <c r="A6" s="63">
        <v>4</v>
      </c>
      <c r="B6" s="53">
        <v>11126</v>
      </c>
      <c r="C6" s="54" t="s">
        <v>41</v>
      </c>
      <c r="D6" s="70">
        <v>1120</v>
      </c>
      <c r="E6" s="58">
        <v>1920</v>
      </c>
      <c r="F6" s="71">
        <f t="shared" si="0"/>
        <v>-800</v>
      </c>
      <c r="G6" s="37"/>
    </row>
    <row r="7" spans="1:7">
      <c r="A7" s="63">
        <v>5</v>
      </c>
      <c r="B7" s="53">
        <v>11400</v>
      </c>
      <c r="C7" s="54" t="s">
        <v>170</v>
      </c>
      <c r="D7" s="70">
        <v>2770.65</v>
      </c>
      <c r="E7" s="58">
        <v>3513.42</v>
      </c>
      <c r="F7" s="71">
        <f t="shared" si="0"/>
        <v>-742.77</v>
      </c>
      <c r="G7" s="37"/>
    </row>
    <row r="8" spans="1:7">
      <c r="A8" s="63">
        <v>6</v>
      </c>
      <c r="B8" s="53">
        <v>11500</v>
      </c>
      <c r="C8" s="54" t="s">
        <v>42</v>
      </c>
      <c r="D8" s="70">
        <v>304724.61</v>
      </c>
      <c r="E8" s="58">
        <v>227320.58</v>
      </c>
      <c r="F8" s="71">
        <f t="shared" si="0"/>
        <v>77404.03</v>
      </c>
      <c r="G8" s="37"/>
    </row>
    <row r="9" spans="1:7">
      <c r="A9" s="63">
        <v>7</v>
      </c>
      <c r="B9" s="53">
        <v>11600</v>
      </c>
      <c r="C9" s="54" t="s">
        <v>43</v>
      </c>
      <c r="D9" s="70">
        <v>260205.47</v>
      </c>
      <c r="E9" s="58">
        <v>206936.27</v>
      </c>
      <c r="F9" s="71">
        <f t="shared" si="0"/>
        <v>53269.200000000012</v>
      </c>
      <c r="G9" s="37"/>
    </row>
    <row r="10" spans="1:7">
      <c r="A10" s="63">
        <v>8</v>
      </c>
      <c r="B10" s="53">
        <v>11700</v>
      </c>
      <c r="C10" s="54" t="s">
        <v>44</v>
      </c>
      <c r="D10" s="70">
        <v>260205.47</v>
      </c>
      <c r="E10" s="58">
        <v>206936.27</v>
      </c>
      <c r="F10" s="71">
        <f t="shared" si="0"/>
        <v>53269.200000000012</v>
      </c>
      <c r="G10" s="37"/>
    </row>
    <row r="11" spans="1:7">
      <c r="A11" s="63">
        <v>9</v>
      </c>
      <c r="B11" s="53">
        <v>11900</v>
      </c>
      <c r="C11" s="56" t="s">
        <v>171</v>
      </c>
      <c r="D11" s="72">
        <v>1044.31</v>
      </c>
      <c r="E11" s="58">
        <v>21793.75</v>
      </c>
      <c r="F11" s="71">
        <f t="shared" si="0"/>
        <v>-20749.439999999999</v>
      </c>
      <c r="G11" s="37"/>
    </row>
    <row r="12" spans="1:7">
      <c r="A12" s="65"/>
      <c r="B12" s="73" t="s">
        <v>45</v>
      </c>
      <c r="C12" s="73" t="s">
        <v>46</v>
      </c>
      <c r="D12" s="74">
        <f>SUM(D3:D11)</f>
        <v>5484350.8999999994</v>
      </c>
      <c r="E12" s="74">
        <f>SUM(E3:E11)</f>
        <v>4442643.1599999992</v>
      </c>
      <c r="F12" s="172">
        <f t="shared" si="0"/>
        <v>1041707.7400000002</v>
      </c>
      <c r="G12" s="168"/>
    </row>
    <row r="13" spans="1:7">
      <c r="A13" s="63">
        <v>10</v>
      </c>
      <c r="B13" s="53">
        <v>13130</v>
      </c>
      <c r="C13" s="54" t="s">
        <v>47</v>
      </c>
      <c r="D13" s="70">
        <v>36971.93</v>
      </c>
      <c r="E13" s="58">
        <v>25811.8</v>
      </c>
      <c r="F13" s="71">
        <f t="shared" si="0"/>
        <v>11160.130000000001</v>
      </c>
      <c r="G13" s="37"/>
    </row>
    <row r="14" spans="1:7">
      <c r="A14" s="63">
        <v>11</v>
      </c>
      <c r="B14" s="53">
        <v>13141</v>
      </c>
      <c r="C14" s="54" t="s">
        <v>153</v>
      </c>
      <c r="D14" s="70">
        <v>1190</v>
      </c>
      <c r="E14" s="75"/>
      <c r="F14" s="71">
        <f t="shared" si="0"/>
        <v>1190</v>
      </c>
      <c r="G14" s="37"/>
    </row>
    <row r="15" spans="1:7">
      <c r="A15" s="63">
        <v>12</v>
      </c>
      <c r="B15" s="53">
        <v>13142</v>
      </c>
      <c r="C15" s="54" t="s">
        <v>230</v>
      </c>
      <c r="D15" s="70">
        <v>443.94</v>
      </c>
      <c r="E15" s="75"/>
      <c r="F15" s="71">
        <f t="shared" si="0"/>
        <v>443.94</v>
      </c>
      <c r="G15" s="137"/>
    </row>
    <row r="16" spans="1:7">
      <c r="A16" s="63">
        <v>13</v>
      </c>
      <c r="B16" s="53">
        <v>13143</v>
      </c>
      <c r="C16" s="54" t="s">
        <v>229</v>
      </c>
      <c r="D16" s="70">
        <v>231.09</v>
      </c>
      <c r="E16" s="75"/>
      <c r="F16" s="71">
        <f t="shared" si="0"/>
        <v>231.09</v>
      </c>
      <c r="G16" s="137"/>
    </row>
    <row r="17" spans="1:7">
      <c r="A17" s="63">
        <v>14</v>
      </c>
      <c r="B17" s="53">
        <v>13310</v>
      </c>
      <c r="C17" s="54" t="s">
        <v>48</v>
      </c>
      <c r="D17" s="70">
        <v>1965.12</v>
      </c>
      <c r="E17" s="58">
        <v>2036.17</v>
      </c>
      <c r="F17" s="71">
        <f t="shared" si="0"/>
        <v>-71.050000000000182</v>
      </c>
      <c r="G17" s="37"/>
    </row>
    <row r="18" spans="1:7">
      <c r="A18" s="63">
        <v>15</v>
      </c>
      <c r="B18" s="53">
        <v>13320</v>
      </c>
      <c r="C18" s="54" t="s">
        <v>49</v>
      </c>
      <c r="D18" s="70">
        <v>9568.0499999999993</v>
      </c>
      <c r="E18" s="58">
        <v>8353.7900000000009</v>
      </c>
      <c r="F18" s="71">
        <f t="shared" si="0"/>
        <v>1214.2599999999984</v>
      </c>
      <c r="G18" s="37"/>
    </row>
    <row r="19" spans="1:7">
      <c r="A19" s="63">
        <v>16</v>
      </c>
      <c r="B19" s="53">
        <v>13330</v>
      </c>
      <c r="C19" s="54" t="s">
        <v>50</v>
      </c>
      <c r="D19" s="70">
        <v>7977.65</v>
      </c>
      <c r="E19" s="58">
        <v>6984.22</v>
      </c>
      <c r="F19" s="71">
        <f t="shared" si="0"/>
        <v>993.42999999999938</v>
      </c>
      <c r="G19" s="24"/>
    </row>
    <row r="20" spans="1:7">
      <c r="A20" s="63">
        <v>17</v>
      </c>
      <c r="B20" s="53">
        <v>13430</v>
      </c>
      <c r="C20" s="54" t="s">
        <v>154</v>
      </c>
      <c r="D20" s="70">
        <v>144628.20000000001</v>
      </c>
      <c r="E20" s="75">
        <v>16</v>
      </c>
      <c r="F20" s="71">
        <f t="shared" si="0"/>
        <v>144612.20000000001</v>
      </c>
      <c r="G20" s="37"/>
    </row>
    <row r="21" spans="1:7">
      <c r="A21" s="63">
        <v>18</v>
      </c>
      <c r="B21" s="53">
        <v>13440</v>
      </c>
      <c r="C21" s="54" t="s">
        <v>155</v>
      </c>
      <c r="D21" s="70">
        <v>0</v>
      </c>
      <c r="E21" s="58">
        <v>150</v>
      </c>
      <c r="F21" s="71">
        <f t="shared" si="0"/>
        <v>-150</v>
      </c>
      <c r="G21" s="37"/>
    </row>
    <row r="22" spans="1:7">
      <c r="A22" s="63">
        <v>19</v>
      </c>
      <c r="B22" s="55">
        <v>13450</v>
      </c>
      <c r="C22" s="54" t="s">
        <v>51</v>
      </c>
      <c r="D22" s="70">
        <v>11501.05</v>
      </c>
      <c r="E22" s="58">
        <v>13674.94</v>
      </c>
      <c r="F22" s="71">
        <f t="shared" si="0"/>
        <v>-2173.8900000000012</v>
      </c>
      <c r="G22" s="37"/>
    </row>
    <row r="23" spans="1:7">
      <c r="A23" s="63">
        <v>20</v>
      </c>
      <c r="B23" s="53">
        <v>13460</v>
      </c>
      <c r="C23" s="54" t="s">
        <v>52</v>
      </c>
      <c r="D23" s="70">
        <v>213013.75</v>
      </c>
      <c r="E23" s="58">
        <v>259752.08</v>
      </c>
      <c r="F23" s="71">
        <f t="shared" si="0"/>
        <v>-46738.329999999987</v>
      </c>
      <c r="G23" s="37"/>
    </row>
    <row r="24" spans="1:7">
      <c r="A24" s="63">
        <v>21</v>
      </c>
      <c r="B24" s="53">
        <v>13470</v>
      </c>
      <c r="C24" s="54" t="s">
        <v>156</v>
      </c>
      <c r="D24" s="70">
        <v>800</v>
      </c>
      <c r="E24" s="58">
        <v>800</v>
      </c>
      <c r="F24" s="71">
        <f t="shared" si="0"/>
        <v>0</v>
      </c>
      <c r="G24" s="37"/>
    </row>
    <row r="25" spans="1:7">
      <c r="A25" s="63">
        <v>22</v>
      </c>
      <c r="B25" s="53">
        <v>13480</v>
      </c>
      <c r="C25" s="54" t="s">
        <v>157</v>
      </c>
      <c r="D25" s="70">
        <v>10617</v>
      </c>
      <c r="E25" s="58">
        <v>8836.7999999999993</v>
      </c>
      <c r="F25" s="71">
        <f t="shared" si="0"/>
        <v>1780.2000000000007</v>
      </c>
      <c r="G25" s="37"/>
    </row>
    <row r="26" spans="1:7">
      <c r="A26" s="63">
        <v>23</v>
      </c>
      <c r="B26" s="53">
        <v>13490</v>
      </c>
      <c r="C26" s="54" t="s">
        <v>53</v>
      </c>
      <c r="D26" s="70">
        <v>1205</v>
      </c>
      <c r="E26" s="58">
        <v>1420</v>
      </c>
      <c r="F26" s="71">
        <f t="shared" si="0"/>
        <v>-215</v>
      </c>
      <c r="G26" s="37"/>
    </row>
    <row r="27" spans="1:7">
      <c r="A27" s="63">
        <v>24</v>
      </c>
      <c r="B27" s="53">
        <v>13501</v>
      </c>
      <c r="C27" s="54" t="s">
        <v>54</v>
      </c>
      <c r="D27" s="70">
        <v>12765</v>
      </c>
      <c r="E27" s="58">
        <v>8600.6200000000008</v>
      </c>
      <c r="F27" s="71">
        <f t="shared" si="0"/>
        <v>4164.3799999999992</v>
      </c>
      <c r="G27" s="37"/>
    </row>
    <row r="28" spans="1:7">
      <c r="A28" s="63">
        <v>25</v>
      </c>
      <c r="B28" s="53">
        <v>13503</v>
      </c>
      <c r="C28" s="54" t="s">
        <v>158</v>
      </c>
      <c r="D28" s="70">
        <v>22311.79</v>
      </c>
      <c r="E28" s="58">
        <v>14659.5</v>
      </c>
      <c r="F28" s="71">
        <f t="shared" si="0"/>
        <v>7652.2900000000009</v>
      </c>
      <c r="G28" s="37"/>
    </row>
    <row r="29" spans="1:7">
      <c r="A29" s="63">
        <v>26</v>
      </c>
      <c r="B29" s="55">
        <v>13506</v>
      </c>
      <c r="C29" s="56" t="s">
        <v>159</v>
      </c>
      <c r="D29" s="70">
        <v>0</v>
      </c>
      <c r="E29" s="76"/>
      <c r="F29" s="71">
        <f t="shared" si="0"/>
        <v>0</v>
      </c>
      <c r="G29" s="37"/>
    </row>
    <row r="30" spans="1:7">
      <c r="A30" s="63">
        <v>27</v>
      </c>
      <c r="B30" s="55">
        <v>13507</v>
      </c>
      <c r="C30" s="56" t="s">
        <v>231</v>
      </c>
      <c r="D30" s="70">
        <v>23440</v>
      </c>
      <c r="E30" s="76"/>
      <c r="F30" s="71">
        <f t="shared" si="0"/>
        <v>23440</v>
      </c>
      <c r="G30" s="137"/>
    </row>
    <row r="31" spans="1:7">
      <c r="A31" s="63">
        <v>28</v>
      </c>
      <c r="B31" s="53">
        <v>13509</v>
      </c>
      <c r="C31" s="54" t="s">
        <v>55</v>
      </c>
      <c r="D31" s="70">
        <v>21236.49</v>
      </c>
      <c r="E31" s="58">
        <v>26796.37</v>
      </c>
      <c r="F31" s="71">
        <f t="shared" si="0"/>
        <v>-5559.8799999999974</v>
      </c>
      <c r="G31" s="37"/>
    </row>
    <row r="32" spans="1:7">
      <c r="A32" s="63">
        <v>29</v>
      </c>
      <c r="B32" s="53">
        <v>13510</v>
      </c>
      <c r="C32" s="54" t="s">
        <v>205</v>
      </c>
      <c r="D32" s="70">
        <v>0</v>
      </c>
      <c r="E32" s="58">
        <v>2999</v>
      </c>
      <c r="F32" s="71">
        <f t="shared" si="0"/>
        <v>-2999</v>
      </c>
      <c r="G32" s="89"/>
    </row>
    <row r="33" spans="1:7">
      <c r="A33" s="63">
        <v>30</v>
      </c>
      <c r="B33" s="53">
        <v>13610</v>
      </c>
      <c r="C33" s="54" t="s">
        <v>160</v>
      </c>
      <c r="D33" s="70">
        <v>22765.46</v>
      </c>
      <c r="E33" s="58">
        <v>21527.06</v>
      </c>
      <c r="F33" s="71">
        <f t="shared" si="0"/>
        <v>1238.3999999999978</v>
      </c>
      <c r="G33" s="37"/>
    </row>
    <row r="34" spans="1:7">
      <c r="A34" s="63">
        <v>31</v>
      </c>
      <c r="B34" s="53">
        <v>13616</v>
      </c>
      <c r="C34" s="54" t="s">
        <v>206</v>
      </c>
      <c r="D34" s="70">
        <v>0</v>
      </c>
      <c r="E34" s="58">
        <v>278.5</v>
      </c>
      <c r="F34" s="71">
        <f t="shared" si="0"/>
        <v>-278.5</v>
      </c>
      <c r="G34" s="89"/>
    </row>
    <row r="35" spans="1:7">
      <c r="A35" s="63">
        <v>32</v>
      </c>
      <c r="B35" s="53">
        <v>13620</v>
      </c>
      <c r="C35" s="54" t="s">
        <v>56</v>
      </c>
      <c r="D35" s="70">
        <v>95535.31</v>
      </c>
      <c r="E35" s="58">
        <v>54969.15</v>
      </c>
      <c r="F35" s="71">
        <f t="shared" si="0"/>
        <v>40566.159999999996</v>
      </c>
      <c r="G35" s="37"/>
    </row>
    <row r="36" spans="1:7">
      <c r="A36" s="63">
        <v>33</v>
      </c>
      <c r="B36" s="53">
        <v>13630</v>
      </c>
      <c r="C36" s="54" t="s">
        <v>57</v>
      </c>
      <c r="D36" s="70">
        <v>59442.71</v>
      </c>
      <c r="E36" s="58">
        <v>48874.91</v>
      </c>
      <c r="F36" s="71">
        <f t="shared" si="0"/>
        <v>10567.799999999996</v>
      </c>
      <c r="G36" s="37"/>
    </row>
    <row r="37" spans="1:7">
      <c r="A37" s="63">
        <v>34</v>
      </c>
      <c r="B37" s="53">
        <v>13640</v>
      </c>
      <c r="C37" s="54" t="s">
        <v>58</v>
      </c>
      <c r="D37" s="70">
        <v>7700.96</v>
      </c>
      <c r="E37" s="58">
        <v>9460.77</v>
      </c>
      <c r="F37" s="71">
        <f t="shared" si="0"/>
        <v>-1759.8100000000004</v>
      </c>
      <c r="G37" s="37"/>
    </row>
    <row r="38" spans="1:7">
      <c r="A38" s="63">
        <v>35</v>
      </c>
      <c r="B38" s="53">
        <v>13650</v>
      </c>
      <c r="C38" s="54" t="s">
        <v>161</v>
      </c>
      <c r="D38" s="70">
        <v>901</v>
      </c>
      <c r="E38" s="75"/>
      <c r="F38" s="71">
        <f t="shared" si="0"/>
        <v>901</v>
      </c>
      <c r="G38" s="37"/>
    </row>
    <row r="39" spans="1:7">
      <c r="A39" s="63">
        <v>36</v>
      </c>
      <c r="B39" s="53">
        <v>13710</v>
      </c>
      <c r="C39" s="54" t="s">
        <v>162</v>
      </c>
      <c r="D39" s="70">
        <v>0</v>
      </c>
      <c r="E39" s="75"/>
      <c r="F39" s="71">
        <f t="shared" si="0"/>
        <v>0</v>
      </c>
      <c r="G39" s="37"/>
    </row>
    <row r="40" spans="1:7">
      <c r="A40" s="63">
        <v>37</v>
      </c>
      <c r="B40" s="53">
        <v>13720</v>
      </c>
      <c r="C40" s="54" t="s">
        <v>59</v>
      </c>
      <c r="D40" s="70">
        <v>3839.1</v>
      </c>
      <c r="E40" s="58">
        <v>23093.21</v>
      </c>
      <c r="F40" s="71">
        <f t="shared" si="0"/>
        <v>-19254.11</v>
      </c>
      <c r="G40" s="37"/>
    </row>
    <row r="41" spans="1:7">
      <c r="A41" s="63">
        <v>38</v>
      </c>
      <c r="B41" s="53">
        <v>13750</v>
      </c>
      <c r="C41" s="54" t="s">
        <v>172</v>
      </c>
      <c r="D41" s="70">
        <v>4638.66</v>
      </c>
      <c r="E41" s="58"/>
      <c r="F41" s="71">
        <f t="shared" si="0"/>
        <v>4638.66</v>
      </c>
      <c r="G41" s="48"/>
    </row>
    <row r="42" spans="1:7">
      <c r="A42" s="63">
        <v>39</v>
      </c>
      <c r="B42" s="53">
        <v>13760</v>
      </c>
      <c r="C42" s="54" t="s">
        <v>60</v>
      </c>
      <c r="D42" s="70">
        <v>64260.84</v>
      </c>
      <c r="E42" s="58">
        <v>62136.55</v>
      </c>
      <c r="F42" s="71">
        <f t="shared" si="0"/>
        <v>2124.2899999999936</v>
      </c>
      <c r="G42" s="37"/>
    </row>
    <row r="43" spans="1:7">
      <c r="A43" s="63">
        <v>40</v>
      </c>
      <c r="B43" s="53">
        <v>13770</v>
      </c>
      <c r="C43" s="54" t="s">
        <v>61</v>
      </c>
      <c r="D43" s="70">
        <v>1637.79</v>
      </c>
      <c r="E43" s="58">
        <v>842.85</v>
      </c>
      <c r="F43" s="71">
        <f t="shared" si="0"/>
        <v>794.93999999999994</v>
      </c>
      <c r="G43" s="37"/>
    </row>
    <row r="44" spans="1:7">
      <c r="A44" s="63">
        <v>41</v>
      </c>
      <c r="B44" s="53">
        <v>13780</v>
      </c>
      <c r="C44" s="54" t="s">
        <v>62</v>
      </c>
      <c r="D44" s="70">
        <v>37807.29</v>
      </c>
      <c r="E44" s="58">
        <v>48204.89</v>
      </c>
      <c r="F44" s="71">
        <f t="shared" si="0"/>
        <v>-10397.599999999999</v>
      </c>
      <c r="G44" s="37"/>
    </row>
    <row r="45" spans="1:7">
      <c r="A45" s="63">
        <v>42</v>
      </c>
      <c r="B45" s="55">
        <v>13810</v>
      </c>
      <c r="C45" s="54" t="s">
        <v>163</v>
      </c>
      <c r="D45" s="70">
        <v>1000</v>
      </c>
      <c r="E45" s="75"/>
      <c r="F45" s="71">
        <f t="shared" si="0"/>
        <v>1000</v>
      </c>
      <c r="G45" s="37"/>
    </row>
    <row r="46" spans="1:7">
      <c r="A46" s="63">
        <v>43</v>
      </c>
      <c r="B46" s="55">
        <v>13820</v>
      </c>
      <c r="C46" s="54" t="s">
        <v>173</v>
      </c>
      <c r="D46" s="70">
        <v>0</v>
      </c>
      <c r="E46" s="75">
        <v>946.4</v>
      </c>
      <c r="F46" s="71">
        <f t="shared" si="0"/>
        <v>-946.4</v>
      </c>
      <c r="G46" s="48"/>
    </row>
    <row r="47" spans="1:7">
      <c r="A47" s="63">
        <v>44</v>
      </c>
      <c r="B47" s="55">
        <v>13920</v>
      </c>
      <c r="C47" s="54" t="s">
        <v>164</v>
      </c>
      <c r="D47" s="70">
        <v>0</v>
      </c>
      <c r="E47" s="58">
        <v>30</v>
      </c>
      <c r="F47" s="71">
        <f t="shared" si="0"/>
        <v>-30</v>
      </c>
      <c r="G47" s="37"/>
    </row>
    <row r="48" spans="1:7">
      <c r="A48" s="63">
        <v>45</v>
      </c>
      <c r="B48" s="53">
        <v>13950</v>
      </c>
      <c r="C48" s="54" t="s">
        <v>63</v>
      </c>
      <c r="D48" s="70">
        <v>2000</v>
      </c>
      <c r="E48" s="58">
        <v>1850</v>
      </c>
      <c r="F48" s="71">
        <f t="shared" si="0"/>
        <v>150</v>
      </c>
      <c r="G48" s="37"/>
    </row>
    <row r="49" spans="1:7">
      <c r="A49" s="63">
        <v>46</v>
      </c>
      <c r="B49" s="53">
        <v>13951</v>
      </c>
      <c r="C49" s="54" t="s">
        <v>63</v>
      </c>
      <c r="D49" s="70">
        <v>4586.93</v>
      </c>
      <c r="E49" s="58">
        <v>4254.6400000000003</v>
      </c>
      <c r="F49" s="71">
        <f t="shared" si="0"/>
        <v>332.28999999999996</v>
      </c>
      <c r="G49" s="37"/>
    </row>
    <row r="50" spans="1:7">
      <c r="A50" s="63">
        <v>47</v>
      </c>
      <c r="B50" s="53">
        <v>13953</v>
      </c>
      <c r="C50" s="54" t="s">
        <v>174</v>
      </c>
      <c r="D50" s="70">
        <v>1260.24</v>
      </c>
      <c r="E50" s="58"/>
      <c r="F50" s="71">
        <f t="shared" si="0"/>
        <v>1260.24</v>
      </c>
      <c r="G50" s="48"/>
    </row>
    <row r="51" spans="1:7">
      <c r="A51" s="63">
        <v>48</v>
      </c>
      <c r="B51" s="53">
        <v>14010</v>
      </c>
      <c r="C51" s="54" t="s">
        <v>64</v>
      </c>
      <c r="D51" s="70">
        <v>21168.12</v>
      </c>
      <c r="E51" s="58">
        <v>15144.72</v>
      </c>
      <c r="F51" s="71">
        <f t="shared" si="0"/>
        <v>6023.4</v>
      </c>
      <c r="G51" s="37"/>
    </row>
    <row r="52" spans="1:7">
      <c r="A52" s="63">
        <v>49</v>
      </c>
      <c r="B52" s="53">
        <v>14020</v>
      </c>
      <c r="C52" s="54" t="s">
        <v>65</v>
      </c>
      <c r="D52" s="70">
        <v>8020.65</v>
      </c>
      <c r="E52" s="58">
        <v>3617.71</v>
      </c>
      <c r="F52" s="71">
        <f t="shared" si="0"/>
        <v>4402.9399999999996</v>
      </c>
      <c r="G52" s="37"/>
    </row>
    <row r="53" spans="1:7">
      <c r="A53" s="63">
        <v>50</v>
      </c>
      <c r="B53" s="53">
        <v>14023</v>
      </c>
      <c r="C53" s="54" t="s">
        <v>66</v>
      </c>
      <c r="D53" s="70">
        <v>41550.620000000003</v>
      </c>
      <c r="E53" s="58">
        <v>17960.79</v>
      </c>
      <c r="F53" s="71">
        <f t="shared" si="0"/>
        <v>23589.83</v>
      </c>
      <c r="G53" s="3"/>
    </row>
    <row r="54" spans="1:7">
      <c r="A54" s="63">
        <v>51</v>
      </c>
      <c r="B54" s="53">
        <v>14024</v>
      </c>
      <c r="C54" s="54" t="s">
        <v>67</v>
      </c>
      <c r="D54" s="70">
        <v>4168.5</v>
      </c>
      <c r="E54" s="58">
        <v>983</v>
      </c>
      <c r="F54" s="71">
        <f t="shared" si="0"/>
        <v>3185.5</v>
      </c>
      <c r="G54" s="37"/>
    </row>
    <row r="55" spans="1:7">
      <c r="A55" s="63">
        <v>52</v>
      </c>
      <c r="B55" s="53">
        <v>14032</v>
      </c>
      <c r="C55" s="54" t="s">
        <v>165</v>
      </c>
      <c r="D55" s="70">
        <v>212363.65</v>
      </c>
      <c r="E55" s="58">
        <v>61831.27</v>
      </c>
      <c r="F55" s="71">
        <f t="shared" si="0"/>
        <v>150532.38</v>
      </c>
      <c r="G55" s="37"/>
    </row>
    <row r="56" spans="1:7">
      <c r="A56" s="63">
        <v>53</v>
      </c>
      <c r="B56" s="53">
        <v>14040</v>
      </c>
      <c r="C56" s="56" t="s">
        <v>166</v>
      </c>
      <c r="D56" s="70">
        <v>1475</v>
      </c>
      <c r="E56" s="58">
        <v>462.63</v>
      </c>
      <c r="F56" s="71">
        <f t="shared" si="0"/>
        <v>1012.37</v>
      </c>
      <c r="G56" s="200"/>
    </row>
    <row r="57" spans="1:7">
      <c r="A57" s="63">
        <v>54</v>
      </c>
      <c r="B57" s="53">
        <v>14050</v>
      </c>
      <c r="C57" s="54" t="s">
        <v>68</v>
      </c>
      <c r="D57" s="77">
        <v>31190.799999999999</v>
      </c>
      <c r="E57" s="58">
        <v>21041.4</v>
      </c>
      <c r="F57" s="71">
        <f t="shared" si="0"/>
        <v>10149.399999999998</v>
      </c>
      <c r="G57" s="200"/>
    </row>
    <row r="58" spans="1:7">
      <c r="A58" s="63">
        <v>55</v>
      </c>
      <c r="B58" s="53">
        <v>14060</v>
      </c>
      <c r="C58" s="54" t="s">
        <v>167</v>
      </c>
      <c r="D58" s="77">
        <v>16948.05</v>
      </c>
      <c r="E58" s="58">
        <v>21276.05</v>
      </c>
      <c r="F58" s="71">
        <f t="shared" si="0"/>
        <v>-4328</v>
      </c>
      <c r="G58" s="37"/>
    </row>
    <row r="59" spans="1:7">
      <c r="A59" s="63">
        <v>56</v>
      </c>
      <c r="B59" s="53">
        <v>14120</v>
      </c>
      <c r="C59" s="54" t="s">
        <v>175</v>
      </c>
      <c r="D59" s="77">
        <v>1294</v>
      </c>
      <c r="E59" s="58"/>
      <c r="F59" s="71">
        <f t="shared" si="0"/>
        <v>1294</v>
      </c>
      <c r="G59" s="48"/>
    </row>
    <row r="60" spans="1:7">
      <c r="A60" s="63">
        <v>57</v>
      </c>
      <c r="B60" s="53">
        <v>14210</v>
      </c>
      <c r="C60" s="54" t="s">
        <v>69</v>
      </c>
      <c r="D60" s="77">
        <v>2100</v>
      </c>
      <c r="E60" s="58">
        <v>1400</v>
      </c>
      <c r="F60" s="71">
        <f t="shared" si="0"/>
        <v>700</v>
      </c>
      <c r="G60" s="37"/>
    </row>
    <row r="61" spans="1:7">
      <c r="A61" s="63">
        <v>58</v>
      </c>
      <c r="B61" s="53">
        <v>14230</v>
      </c>
      <c r="C61" s="54" t="s">
        <v>168</v>
      </c>
      <c r="D61" s="77">
        <v>3743</v>
      </c>
      <c r="E61" s="75"/>
      <c r="F61" s="71">
        <f t="shared" si="0"/>
        <v>3743</v>
      </c>
      <c r="G61" s="37"/>
    </row>
    <row r="62" spans="1:7">
      <c r="A62" s="63">
        <v>59</v>
      </c>
      <c r="B62" s="53">
        <v>14310</v>
      </c>
      <c r="C62" s="54" t="s">
        <v>70</v>
      </c>
      <c r="D62" s="77">
        <v>2468.21</v>
      </c>
      <c r="E62" s="58">
        <v>1664.7</v>
      </c>
      <c r="F62" s="71">
        <f t="shared" si="0"/>
        <v>803.51</v>
      </c>
      <c r="G62" s="37"/>
    </row>
    <row r="63" spans="1:7">
      <c r="A63" s="63">
        <v>60</v>
      </c>
      <c r="B63" s="53">
        <v>14410</v>
      </c>
      <c r="C63" s="54" t="s">
        <v>71</v>
      </c>
      <c r="D63" s="77">
        <v>330.4</v>
      </c>
      <c r="E63" s="58">
        <v>30374.9</v>
      </c>
      <c r="F63" s="71">
        <f t="shared" si="0"/>
        <v>-30044.5</v>
      </c>
      <c r="G63" s="37"/>
    </row>
    <row r="64" spans="1:7">
      <c r="A64" s="66"/>
      <c r="B64" s="78" t="s">
        <v>72</v>
      </c>
      <c r="C64" s="78" t="s">
        <v>73</v>
      </c>
      <c r="D64" s="79">
        <f>SUM(D13:D63)</f>
        <v>1174063.3500000001</v>
      </c>
      <c r="E64" s="79">
        <f>SUM(E13:E63)</f>
        <v>833117.39000000013</v>
      </c>
      <c r="F64" s="172">
        <f t="shared" si="0"/>
        <v>340945.95999999996</v>
      </c>
      <c r="G64" s="169"/>
    </row>
    <row r="65" spans="1:7">
      <c r="A65" s="67">
        <v>61</v>
      </c>
      <c r="B65" s="80">
        <v>13210</v>
      </c>
      <c r="C65" s="80" t="s">
        <v>74</v>
      </c>
      <c r="D65" s="70">
        <v>113411.67</v>
      </c>
      <c r="E65" s="58">
        <v>98110.38</v>
      </c>
      <c r="F65" s="71">
        <f t="shared" si="0"/>
        <v>15301.289999999994</v>
      </c>
      <c r="G65" s="37"/>
    </row>
    <row r="66" spans="1:7">
      <c r="A66" s="67">
        <v>62</v>
      </c>
      <c r="B66" s="80">
        <v>13220</v>
      </c>
      <c r="C66" s="81" t="s">
        <v>75</v>
      </c>
      <c r="D66" s="77">
        <v>10890.95</v>
      </c>
      <c r="E66" s="58">
        <v>9884.69</v>
      </c>
      <c r="F66" s="71">
        <f t="shared" si="0"/>
        <v>1006.2600000000002</v>
      </c>
      <c r="G66" s="37"/>
    </row>
    <row r="67" spans="1:7">
      <c r="A67" s="67">
        <v>63</v>
      </c>
      <c r="B67" s="80">
        <v>13230</v>
      </c>
      <c r="C67" s="80" t="s">
        <v>76</v>
      </c>
      <c r="D67" s="70">
        <v>55574.04</v>
      </c>
      <c r="E67" s="58">
        <v>17913.55</v>
      </c>
      <c r="F67" s="71">
        <f t="shared" si="0"/>
        <v>37660.490000000005</v>
      </c>
      <c r="G67" s="37"/>
    </row>
    <row r="68" spans="1:7">
      <c r="A68" s="67">
        <v>64</v>
      </c>
      <c r="B68" s="82">
        <v>13250</v>
      </c>
      <c r="C68" s="81" t="s">
        <v>77</v>
      </c>
      <c r="D68" s="83">
        <v>3721.05</v>
      </c>
      <c r="E68" s="58">
        <v>2089.29</v>
      </c>
      <c r="F68" s="71">
        <f t="shared" ref="F68:F94" si="1">D68-E68</f>
        <v>1631.7600000000002</v>
      </c>
      <c r="G68" s="37"/>
    </row>
    <row r="69" spans="1:7">
      <c r="A69" s="66"/>
      <c r="B69" s="78" t="s">
        <v>78</v>
      </c>
      <c r="C69" s="78" t="s">
        <v>79</v>
      </c>
      <c r="D69" s="79">
        <f>SUM(D65:D68)</f>
        <v>183597.71</v>
      </c>
      <c r="E69" s="79">
        <f>SUM(E65:E68)</f>
        <v>127997.91</v>
      </c>
      <c r="F69" s="172">
        <f t="shared" si="1"/>
        <v>55599.799999999988</v>
      </c>
      <c r="G69" s="168"/>
    </row>
    <row r="70" spans="1:7">
      <c r="A70" s="68">
        <v>65</v>
      </c>
      <c r="B70" s="84">
        <v>21110</v>
      </c>
      <c r="C70" s="52" t="s">
        <v>139</v>
      </c>
      <c r="D70" s="85">
        <v>500</v>
      </c>
      <c r="E70" s="58">
        <v>800</v>
      </c>
      <c r="F70" s="71">
        <f t="shared" si="1"/>
        <v>-300</v>
      </c>
      <c r="G70" s="37"/>
    </row>
    <row r="71" spans="1:7">
      <c r="A71" s="67">
        <v>66</v>
      </c>
      <c r="B71" s="80">
        <v>21200</v>
      </c>
      <c r="C71" s="80" t="s">
        <v>80</v>
      </c>
      <c r="D71" s="70">
        <v>222522.35</v>
      </c>
      <c r="E71" s="58">
        <v>268134.90000000002</v>
      </c>
      <c r="F71" s="71">
        <f t="shared" si="1"/>
        <v>-45612.550000000017</v>
      </c>
      <c r="G71" s="37"/>
    </row>
    <row r="72" spans="1:7">
      <c r="A72" s="66"/>
      <c r="B72" s="78" t="s">
        <v>81</v>
      </c>
      <c r="C72" s="78" t="s">
        <v>82</v>
      </c>
      <c r="D72" s="79">
        <f>SUM(D70:D71)</f>
        <v>223022.35</v>
      </c>
      <c r="E72" s="79">
        <f>SUM(E70:E71)</f>
        <v>268934.90000000002</v>
      </c>
      <c r="F72" s="172">
        <f t="shared" si="1"/>
        <v>-45912.550000000017</v>
      </c>
      <c r="G72" s="37"/>
    </row>
    <row r="73" spans="1:7">
      <c r="A73" s="69">
        <v>67</v>
      </c>
      <c r="B73" s="53">
        <v>31120</v>
      </c>
      <c r="C73" s="54" t="s">
        <v>140</v>
      </c>
      <c r="D73" s="86">
        <v>127757</v>
      </c>
      <c r="E73" s="58">
        <v>16398.36</v>
      </c>
      <c r="F73" s="71">
        <f t="shared" si="1"/>
        <v>111358.64</v>
      </c>
      <c r="G73" s="37"/>
    </row>
    <row r="74" spans="1:7">
      <c r="A74" s="69">
        <v>68</v>
      </c>
      <c r="B74" s="53">
        <v>31121</v>
      </c>
      <c r="C74" s="54" t="s">
        <v>141</v>
      </c>
      <c r="D74" s="86">
        <v>14312.34</v>
      </c>
      <c r="E74" s="58">
        <v>16044</v>
      </c>
      <c r="F74" s="71">
        <f t="shared" si="1"/>
        <v>-1731.6599999999999</v>
      </c>
      <c r="G74" s="37"/>
    </row>
    <row r="75" spans="1:7">
      <c r="A75" s="69">
        <v>69</v>
      </c>
      <c r="B75" s="53">
        <v>31123</v>
      </c>
      <c r="C75" s="54" t="s">
        <v>232</v>
      </c>
      <c r="D75" s="86">
        <v>3473</v>
      </c>
      <c r="E75" s="75"/>
      <c r="F75" s="71">
        <f t="shared" si="1"/>
        <v>3473</v>
      </c>
      <c r="G75" s="37"/>
    </row>
    <row r="76" spans="1:7">
      <c r="A76" s="69">
        <v>70</v>
      </c>
      <c r="B76" s="53">
        <v>31124</v>
      </c>
      <c r="C76" s="56" t="s">
        <v>142</v>
      </c>
      <c r="D76" s="86"/>
      <c r="E76" s="75">
        <v>10868</v>
      </c>
      <c r="F76" s="71">
        <f t="shared" si="1"/>
        <v>-10868</v>
      </c>
      <c r="G76" s="37"/>
    </row>
    <row r="77" spans="1:7">
      <c r="A77" s="69">
        <v>71</v>
      </c>
      <c r="B77" s="53">
        <v>31129</v>
      </c>
      <c r="C77" s="56" t="s">
        <v>143</v>
      </c>
      <c r="D77" s="86"/>
      <c r="E77" s="75"/>
      <c r="F77" s="71">
        <f t="shared" si="1"/>
        <v>0</v>
      </c>
      <c r="G77" s="37"/>
    </row>
    <row r="78" spans="1:7">
      <c r="A78" s="69">
        <v>72</v>
      </c>
      <c r="B78" s="53">
        <v>31230</v>
      </c>
      <c r="C78" s="54" t="s">
        <v>83</v>
      </c>
      <c r="D78" s="86">
        <v>1676744.17</v>
      </c>
      <c r="E78" s="58">
        <v>522459.01</v>
      </c>
      <c r="F78" s="71">
        <f t="shared" si="1"/>
        <v>1154285.1599999999</v>
      </c>
      <c r="G78" s="37"/>
    </row>
    <row r="79" spans="1:7">
      <c r="A79" s="69">
        <v>73</v>
      </c>
      <c r="B79" s="53">
        <v>31240</v>
      </c>
      <c r="C79" s="54" t="s">
        <v>176</v>
      </c>
      <c r="D79" s="86">
        <v>150000</v>
      </c>
      <c r="E79" s="58"/>
      <c r="F79" s="71">
        <f t="shared" si="1"/>
        <v>150000</v>
      </c>
      <c r="G79" s="48"/>
    </row>
    <row r="80" spans="1:7">
      <c r="A80" s="69">
        <v>74</v>
      </c>
      <c r="B80" s="53">
        <v>31250</v>
      </c>
      <c r="C80" s="54" t="s">
        <v>84</v>
      </c>
      <c r="D80" s="86">
        <v>76928.98</v>
      </c>
      <c r="E80" s="58">
        <v>74396.09</v>
      </c>
      <c r="F80" s="71">
        <f t="shared" si="1"/>
        <v>2532.8899999999994</v>
      </c>
      <c r="G80" s="37"/>
    </row>
    <row r="81" spans="1:7">
      <c r="A81" s="69">
        <v>75</v>
      </c>
      <c r="B81" s="53">
        <v>31260</v>
      </c>
      <c r="C81" s="56" t="s">
        <v>144</v>
      </c>
      <c r="D81" s="86">
        <v>27452.5</v>
      </c>
      <c r="E81" s="58">
        <v>21000</v>
      </c>
      <c r="F81" s="71">
        <f t="shared" si="1"/>
        <v>6452.5</v>
      </c>
      <c r="G81" s="37"/>
    </row>
    <row r="82" spans="1:7">
      <c r="A82" s="69">
        <v>76</v>
      </c>
      <c r="B82" s="53">
        <v>31270</v>
      </c>
      <c r="C82" s="54" t="s">
        <v>145</v>
      </c>
      <c r="D82" s="86">
        <v>13268.6</v>
      </c>
      <c r="E82" s="58">
        <v>80847.53</v>
      </c>
      <c r="F82" s="71">
        <f t="shared" si="1"/>
        <v>-67578.929999999993</v>
      </c>
      <c r="G82" s="37"/>
    </row>
    <row r="83" spans="1:7">
      <c r="A83" s="69">
        <v>77</v>
      </c>
      <c r="B83" s="53">
        <v>31510</v>
      </c>
      <c r="C83" s="54" t="s">
        <v>146</v>
      </c>
      <c r="D83" s="86">
        <v>70000</v>
      </c>
      <c r="E83" s="75"/>
      <c r="F83" s="71">
        <f t="shared" si="1"/>
        <v>70000</v>
      </c>
      <c r="G83" s="37"/>
    </row>
    <row r="84" spans="1:7">
      <c r="A84" s="69">
        <v>78</v>
      </c>
      <c r="B84" s="53">
        <v>31520</v>
      </c>
      <c r="C84" s="54" t="s">
        <v>207</v>
      </c>
      <c r="D84" s="86"/>
      <c r="E84" s="75">
        <v>19992</v>
      </c>
      <c r="F84" s="71">
        <f t="shared" si="1"/>
        <v>-19992</v>
      </c>
      <c r="G84" s="90"/>
    </row>
    <row r="85" spans="1:7">
      <c r="A85" s="69">
        <v>79</v>
      </c>
      <c r="B85" s="53">
        <v>31660</v>
      </c>
      <c r="C85" s="54" t="s">
        <v>147</v>
      </c>
      <c r="D85" s="70"/>
      <c r="E85" s="75"/>
      <c r="F85" s="71">
        <f t="shared" si="1"/>
        <v>0</v>
      </c>
      <c r="G85" s="37"/>
    </row>
    <row r="86" spans="1:7">
      <c r="A86" s="69">
        <v>80</v>
      </c>
      <c r="B86" s="53">
        <v>31690</v>
      </c>
      <c r="C86" s="54" t="s">
        <v>148</v>
      </c>
      <c r="D86" s="70"/>
      <c r="E86" s="75"/>
      <c r="F86" s="71">
        <f t="shared" si="1"/>
        <v>0</v>
      </c>
      <c r="G86" s="37"/>
    </row>
    <row r="87" spans="1:7">
      <c r="A87" s="69">
        <v>81</v>
      </c>
      <c r="B87" s="53">
        <v>32000</v>
      </c>
      <c r="C87" s="56" t="s">
        <v>149</v>
      </c>
      <c r="D87" s="70"/>
      <c r="E87" s="58">
        <v>96586.84</v>
      </c>
      <c r="F87" s="71">
        <f t="shared" si="1"/>
        <v>-96586.84</v>
      </c>
      <c r="G87" s="37"/>
    </row>
    <row r="88" spans="1:7">
      <c r="A88" s="69">
        <v>82</v>
      </c>
      <c r="B88" s="53">
        <v>32110</v>
      </c>
      <c r="C88" s="56" t="s">
        <v>150</v>
      </c>
      <c r="D88" s="70"/>
      <c r="E88" s="58">
        <v>11082.9</v>
      </c>
      <c r="F88" s="71">
        <f t="shared" si="1"/>
        <v>-11082.9</v>
      </c>
      <c r="G88" s="90"/>
    </row>
    <row r="89" spans="1:7">
      <c r="A89" s="69">
        <v>83</v>
      </c>
      <c r="B89" s="53">
        <v>32111</v>
      </c>
      <c r="C89" s="56" t="s">
        <v>151</v>
      </c>
      <c r="D89" s="70">
        <v>68828.52</v>
      </c>
      <c r="E89" s="58">
        <v>3819.22</v>
      </c>
      <c r="F89" s="71">
        <f t="shared" si="1"/>
        <v>65009.3</v>
      </c>
      <c r="G89" s="90"/>
    </row>
    <row r="90" spans="1:7">
      <c r="A90" s="69">
        <v>84</v>
      </c>
      <c r="B90" s="53">
        <v>32120</v>
      </c>
      <c r="C90" s="56" t="s">
        <v>177</v>
      </c>
      <c r="D90" s="70">
        <v>33174</v>
      </c>
      <c r="E90" s="58"/>
      <c r="F90" s="71">
        <f t="shared" si="1"/>
        <v>33174</v>
      </c>
      <c r="G90" s="48"/>
    </row>
    <row r="91" spans="1:7">
      <c r="A91" s="69">
        <v>85</v>
      </c>
      <c r="B91" s="53">
        <v>33200</v>
      </c>
      <c r="C91" s="56" t="s">
        <v>152</v>
      </c>
      <c r="D91" s="70"/>
      <c r="E91" s="58">
        <v>9500</v>
      </c>
      <c r="F91" s="71">
        <f t="shared" si="1"/>
        <v>-9500</v>
      </c>
    </row>
    <row r="92" spans="1:7">
      <c r="A92" s="69">
        <v>86</v>
      </c>
      <c r="B92" s="53">
        <v>34000</v>
      </c>
      <c r="C92" s="56" t="s">
        <v>208</v>
      </c>
      <c r="D92" s="70">
        <v>57558.6</v>
      </c>
      <c r="E92" s="58"/>
      <c r="F92" s="71">
        <f t="shared" si="1"/>
        <v>57558.6</v>
      </c>
    </row>
    <row r="93" spans="1:7">
      <c r="A93" s="66"/>
      <c r="B93" s="78" t="s">
        <v>85</v>
      </c>
      <c r="C93" s="78" t="s">
        <v>86</v>
      </c>
      <c r="D93" s="79">
        <f>SUM(D73:D92)</f>
        <v>2319497.71</v>
      </c>
      <c r="E93" s="79">
        <f>SUM(E73:E91)</f>
        <v>882993.95</v>
      </c>
      <c r="F93" s="172">
        <f t="shared" si="1"/>
        <v>1436503.76</v>
      </c>
      <c r="G93" s="170">
        <f>2319497.71-D93</f>
        <v>0</v>
      </c>
    </row>
    <row r="94" spans="1:7">
      <c r="A94" s="51" t="s">
        <v>87</v>
      </c>
      <c r="B94" s="87"/>
      <c r="C94" s="87"/>
      <c r="D94" s="88">
        <f>D12+D64+D69+D72+D93</f>
        <v>9384532.0199999996</v>
      </c>
      <c r="E94" s="88">
        <f>E12+E64+E69+E72+E93</f>
        <v>6555687.3099999996</v>
      </c>
      <c r="F94" s="171">
        <f t="shared" si="1"/>
        <v>2828844.71</v>
      </c>
    </row>
    <row r="96" spans="1:7">
      <c r="D96" s="93"/>
    </row>
  </sheetData>
  <mergeCells count="2">
    <mergeCell ref="A1:F1"/>
    <mergeCell ref="G56:G57"/>
  </mergeCells>
  <pageMargins left="0.45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Tabela1.Buxheti janar-shtator</vt:lpstr>
      <vt:lpstr>Tab.2.Te hyrat vetanake </vt:lpstr>
      <vt:lpstr>Tab.3. THV sipas muajve</vt:lpstr>
      <vt:lpstr>Tab.4. Shpenzimet buxhetore</vt:lpstr>
      <vt:lpstr>Tab.4.1 Shpen.janar-shtator</vt:lpstr>
      <vt:lpstr>5.Shp.sipas kodeve ekonomike</vt:lpstr>
      <vt:lpstr>'5.Shp.sipas kodeve ekonomike'!Print_Area</vt:lpstr>
      <vt:lpstr>'Tab.4. Shpenzimet buxhetore'!Print_Area</vt:lpstr>
      <vt:lpstr>'Tab.4.1 Shpen.janar-shtator'!Print_Area</vt:lpstr>
      <vt:lpstr>'Tabela1.Buxheti janar-shtator'!Print_Area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Melihate.Behramaj</cp:lastModifiedBy>
  <cp:lastPrinted>2023-10-04T06:26:00Z</cp:lastPrinted>
  <dcterms:created xsi:type="dcterms:W3CDTF">2023-04-01T12:46:53Z</dcterms:created>
  <dcterms:modified xsi:type="dcterms:W3CDTF">2023-10-11T13:19:30Z</dcterms:modified>
</cp:coreProperties>
</file>