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Tafili\Desktop\"/>
    </mc:Choice>
  </mc:AlternateContent>
  <bookViews>
    <workbookView xWindow="240" yWindow="30" windowWidth="20115" windowHeight="8010"/>
  </bookViews>
  <sheets>
    <sheet name="Tabela1.Buxheti Janar-Mars 2023" sheetId="4" r:id="rId1"/>
    <sheet name="Tab.2.Te hyrat vetanake " sheetId="6" r:id="rId2"/>
    <sheet name="Tab.3. THV sipas muajve" sheetId="7" r:id="rId3"/>
    <sheet name="Tab.4. Shpenzimet buxhetore" sheetId="8" r:id="rId4"/>
    <sheet name="Tab.4.1 Shpen.Janar-Mars " sheetId="9" r:id="rId5"/>
    <sheet name="5.Shp.sipas kodeve ekonomike" sheetId="5" r:id="rId6"/>
    <sheet name="Sheet3" sheetId="3" r:id="rId7"/>
  </sheets>
  <definedNames>
    <definedName name="_xlnm.Print_Area" localSheetId="5">'5.Shp.sipas kodeve ekonomike'!$A$1:$F$131</definedName>
    <definedName name="_xlnm.Print_Area" localSheetId="3">'Tab.4. Shpenzimet buxhetore'!$A$1:$H$27</definedName>
    <definedName name="_xlnm.Print_Area" localSheetId="4">'Tab.4.1 Shpen.Janar-Mars '!$A$1:$G$29</definedName>
    <definedName name="_xlnm.Print_Area" localSheetId="0">'Tabela1.Buxheti Janar-Mars 2023'!$A$1:$E$28</definedName>
  </definedNames>
  <calcPr calcId="162913"/>
</workbook>
</file>

<file path=xl/calcChain.xml><?xml version="1.0" encoding="utf-8"?>
<calcChain xmlns="http://schemas.openxmlformats.org/spreadsheetml/2006/main">
  <c r="D5" i="9" l="1"/>
  <c r="F14" i="9"/>
  <c r="B14" i="9"/>
  <c r="G13" i="9"/>
  <c r="D13" i="9"/>
  <c r="G11" i="9"/>
  <c r="D11" i="9"/>
  <c r="G9" i="9"/>
  <c r="D9" i="9"/>
  <c r="G7" i="9"/>
  <c r="D7" i="9"/>
  <c r="E8" i="8"/>
  <c r="B10" i="8"/>
  <c r="C8" i="8" s="1"/>
  <c r="C6" i="8"/>
  <c r="G10" i="8"/>
  <c r="H8" i="8" s="1"/>
  <c r="D10" i="8"/>
  <c r="F8" i="8" s="1"/>
  <c r="H4" i="8"/>
  <c r="H3" i="8"/>
  <c r="E3" i="8"/>
  <c r="G28" i="7"/>
  <c r="F29" i="7"/>
  <c r="E36" i="7" s="1"/>
  <c r="E29" i="7"/>
  <c r="D36" i="7" s="1"/>
  <c r="D29" i="7"/>
  <c r="C36" i="7" s="1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F31" i="6"/>
  <c r="G19" i="6" s="1"/>
  <c r="D31" i="6"/>
  <c r="E15" i="6" s="1"/>
  <c r="I30" i="6"/>
  <c r="H30" i="6"/>
  <c r="E30" i="6"/>
  <c r="I29" i="6"/>
  <c r="H29" i="6"/>
  <c r="E29" i="6"/>
  <c r="I28" i="6"/>
  <c r="H28" i="6"/>
  <c r="E28" i="6"/>
  <c r="I27" i="6"/>
  <c r="H27" i="6"/>
  <c r="G27" i="6"/>
  <c r="E27" i="6"/>
  <c r="I26" i="6"/>
  <c r="H26" i="6"/>
  <c r="G26" i="6"/>
  <c r="E26" i="6"/>
  <c r="I25" i="6"/>
  <c r="H25" i="6"/>
  <c r="G25" i="6"/>
  <c r="E25" i="6"/>
  <c r="I24" i="6"/>
  <c r="H24" i="6"/>
  <c r="G24" i="6"/>
  <c r="E24" i="6"/>
  <c r="I23" i="6"/>
  <c r="H23" i="6"/>
  <c r="G23" i="6"/>
  <c r="E23" i="6"/>
  <c r="I22" i="6"/>
  <c r="H22" i="6"/>
  <c r="G22" i="6"/>
  <c r="E22" i="6"/>
  <c r="I21" i="6"/>
  <c r="H21" i="6"/>
  <c r="G21" i="6"/>
  <c r="E21" i="6"/>
  <c r="I20" i="6"/>
  <c r="H20" i="6"/>
  <c r="G20" i="6"/>
  <c r="E20" i="6"/>
  <c r="I19" i="6"/>
  <c r="H19" i="6"/>
  <c r="I18" i="6"/>
  <c r="H18" i="6"/>
  <c r="I17" i="6"/>
  <c r="H17" i="6"/>
  <c r="E17" i="6"/>
  <c r="I16" i="6"/>
  <c r="H16" i="6"/>
  <c r="E16" i="6"/>
  <c r="I15" i="6"/>
  <c r="H15" i="6"/>
  <c r="I14" i="6"/>
  <c r="H14" i="6"/>
  <c r="I13" i="6"/>
  <c r="H13" i="6"/>
  <c r="G13" i="6"/>
  <c r="I12" i="6"/>
  <c r="H12" i="6"/>
  <c r="I11" i="6"/>
  <c r="H11" i="6"/>
  <c r="I10" i="6"/>
  <c r="H10" i="6"/>
  <c r="I9" i="6"/>
  <c r="H9" i="6"/>
  <c r="G9" i="6"/>
  <c r="I8" i="6"/>
  <c r="H8" i="6"/>
  <c r="I7" i="6"/>
  <c r="H7" i="6"/>
  <c r="I6" i="6"/>
  <c r="H6" i="6"/>
  <c r="I5" i="6"/>
  <c r="H5" i="6"/>
  <c r="G5" i="6"/>
  <c r="I4" i="6"/>
  <c r="H4" i="6"/>
  <c r="E9" i="4"/>
  <c r="D11" i="4"/>
  <c r="E7" i="4"/>
  <c r="E5" i="4"/>
  <c r="E129" i="5"/>
  <c r="D129" i="5"/>
  <c r="F127" i="5"/>
  <c r="F125" i="5"/>
  <c r="F123" i="5"/>
  <c r="F121" i="5"/>
  <c r="F119" i="5"/>
  <c r="F117" i="5"/>
  <c r="F115" i="5"/>
  <c r="F113" i="5"/>
  <c r="E111" i="5"/>
  <c r="D111" i="5"/>
  <c r="F109" i="5"/>
  <c r="F111" i="5" s="1"/>
  <c r="E107" i="5"/>
  <c r="D107" i="5"/>
  <c r="F105" i="5"/>
  <c r="F103" i="5"/>
  <c r="F101" i="5"/>
  <c r="F99" i="5"/>
  <c r="E97" i="5"/>
  <c r="D97" i="5"/>
  <c r="F94" i="5"/>
  <c r="F92" i="5"/>
  <c r="F90" i="5"/>
  <c r="F88" i="5"/>
  <c r="F86" i="5"/>
  <c r="F84" i="5"/>
  <c r="F82" i="5"/>
  <c r="F80" i="5"/>
  <c r="F78" i="5"/>
  <c r="F76" i="5"/>
  <c r="F74" i="5"/>
  <c r="F72" i="5"/>
  <c r="F70" i="5"/>
  <c r="F68" i="5"/>
  <c r="F66" i="5"/>
  <c r="F64" i="5"/>
  <c r="F62" i="5"/>
  <c r="F60" i="5"/>
  <c r="F58" i="5"/>
  <c r="F56" i="5"/>
  <c r="F54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4" i="5"/>
  <c r="E22" i="5"/>
  <c r="D22" i="5"/>
  <c r="F20" i="5"/>
  <c r="F18" i="5"/>
  <c r="F16" i="5"/>
  <c r="F14" i="5"/>
  <c r="F12" i="5"/>
  <c r="F10" i="5"/>
  <c r="F8" i="5"/>
  <c r="F6" i="5"/>
  <c r="F4" i="5"/>
  <c r="G28" i="6" l="1"/>
  <c r="G29" i="6"/>
  <c r="G30" i="6"/>
  <c r="G4" i="6"/>
  <c r="D35" i="6"/>
  <c r="G7" i="6"/>
  <c r="G11" i="6"/>
  <c r="G15" i="6"/>
  <c r="G8" i="6"/>
  <c r="G12" i="6"/>
  <c r="F129" i="5"/>
  <c r="G6" i="6"/>
  <c r="G10" i="6"/>
  <c r="G14" i="6"/>
  <c r="F97" i="5"/>
  <c r="E131" i="5"/>
  <c r="F22" i="5"/>
  <c r="D131" i="5"/>
  <c r="F107" i="5"/>
  <c r="G5" i="9"/>
  <c r="C14" i="9"/>
  <c r="E4" i="9" s="1"/>
  <c r="B19" i="9"/>
  <c r="C3" i="8"/>
  <c r="C7" i="8"/>
  <c r="E10" i="8"/>
  <c r="C5" i="8"/>
  <c r="C9" i="8"/>
  <c r="C4" i="8"/>
  <c r="F3" i="8"/>
  <c r="H10" i="8"/>
  <c r="G29" i="7"/>
  <c r="E18" i="6"/>
  <c r="D34" i="6"/>
  <c r="E4" i="6"/>
  <c r="E5" i="6"/>
  <c r="E6" i="6"/>
  <c r="E7" i="6"/>
  <c r="E8" i="6"/>
  <c r="E9" i="6"/>
  <c r="E10" i="6"/>
  <c r="E11" i="6"/>
  <c r="E12" i="6"/>
  <c r="E13" i="6"/>
  <c r="E14" i="6"/>
  <c r="E19" i="6"/>
  <c r="H31" i="6"/>
  <c r="G16" i="6"/>
  <c r="G17" i="6"/>
  <c r="G18" i="6"/>
  <c r="I31" i="6"/>
  <c r="E4" i="4"/>
  <c r="C10" i="8" l="1"/>
  <c r="F131" i="5"/>
  <c r="D14" i="9"/>
  <c r="G14" i="9"/>
  <c r="E12" i="9"/>
  <c r="E10" i="9"/>
  <c r="E8" i="9"/>
  <c r="E6" i="9"/>
  <c r="B11" i="4" l="1"/>
  <c r="C7" i="4" l="1"/>
  <c r="C8" i="4"/>
  <c r="C6" i="4"/>
  <c r="C9" i="4"/>
  <c r="C10" i="4"/>
  <c r="C4" i="4"/>
  <c r="E11" i="4"/>
  <c r="C5" i="4"/>
  <c r="C11" i="4" l="1"/>
</calcChain>
</file>

<file path=xl/comments1.xml><?xml version="1.0" encoding="utf-8"?>
<comments xmlns="http://schemas.openxmlformats.org/spreadsheetml/2006/main">
  <authors>
    <author>Admin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totali I grantit*100/totalin e buxhetit</t>
        </r>
      </text>
    </comment>
  </commentList>
</comments>
</file>

<file path=xl/sharedStrings.xml><?xml version="1.0" encoding="utf-8"?>
<sst xmlns="http://schemas.openxmlformats.org/spreadsheetml/2006/main" count="222" uniqueCount="191">
  <si>
    <t>Granti qeveritar</t>
  </si>
  <si>
    <t>Të hyrat e bartura</t>
  </si>
  <si>
    <t>TOTALI</t>
  </si>
  <si>
    <t>Ndryshimi 2023/2022 në  %</t>
  </si>
  <si>
    <t>Burimi i mjeteve</t>
  </si>
  <si>
    <t>Të hyrat vetanake 2023</t>
  </si>
  <si>
    <t>Progresi ndaj buxhetit në %</t>
  </si>
  <si>
    <t>%</t>
  </si>
  <si>
    <t>Buxheti i shpenzuar Janar-Mars 2023</t>
  </si>
  <si>
    <t>Krahasimi i shpenz. 2023 me 2022 në %</t>
  </si>
  <si>
    <t>Buxheti i shpenzuar Janar-Mars 2022</t>
  </si>
  <si>
    <t>% në total e shpenzimeve Janar-Mars 2023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</si>
  <si>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</si>
  <si>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</si>
  <si>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</si>
  <si>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</si>
  <si>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</si>
  <si>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</si>
  <si>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</si>
  <si>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Krahasimi</t>
  </si>
  <si>
    <t>Shpenzimet 2023 sipas kategorive ekonomike Janar-Mars 2023</t>
  </si>
  <si>
    <t>Nr.</t>
  </si>
  <si>
    <t>KODI EKONOMIK</t>
  </si>
  <si>
    <t>LLOJET E TRANSAKSIONEVE</t>
  </si>
  <si>
    <t>Tremujori</t>
  </si>
  <si>
    <t xml:space="preserve"> Tremujori </t>
  </si>
  <si>
    <t>Ndryshimi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</si>
  <si>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</si>
  <si>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</si>
  <si>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</si>
  <si>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</si>
  <si>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</si>
  <si>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</si>
  <si>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</si>
  <si>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</si>
  <si>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</si>
  <si>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PRONA PUB.PER TREG.TE HAPUR</t>
  </si>
  <si>
    <t>QIRAJA VENDOSJA OBJEKT TREGTAR</t>
  </si>
  <si>
    <t>QIRAJA NGA OBJEKTET PUBLIKE</t>
  </si>
  <si>
    <t>PARTICIPIM - ARSIMI I MESEM</t>
  </si>
  <si>
    <t>PARTICIPIM - QERDHJA</t>
  </si>
  <si>
    <t>PARTICIPIM - SHENDETSIA</t>
  </si>
  <si>
    <t>TAX PER MATJEN TOKES NE TEREN</t>
  </si>
  <si>
    <t>GJITHESEJT:</t>
  </si>
  <si>
    <t>2023/2022</t>
  </si>
  <si>
    <t>Kodi ekonomik</t>
  </si>
  <si>
    <t xml:space="preserve"> Shpenzimet  Janar-Mars /2023 </t>
  </si>
  <si>
    <t xml:space="preserve"> Shpenzimet janar- mars /2022</t>
  </si>
  <si>
    <t xml:space="preserve"> Ndryshimi </t>
  </si>
  <si>
    <t>PAGAT NETO PERMES LISTAVE</t>
  </si>
  <si>
    <t>PAGESA PËR SINDIKATË</t>
  </si>
  <si>
    <t>ANTARSIM-ODA E INFERMIERVE TE KOSOVËS</t>
  </si>
  <si>
    <t>ANTARSIM-ODA E MJEKVE TE KOSOVËS</t>
  </si>
  <si>
    <t>PUNT. ME KONT.(JO NË LISTË TË PAGAVE)</t>
  </si>
  <si>
    <t>TATIMI NE TARDHURA PERSONALE</t>
  </si>
  <si>
    <t>KONTRIBUTI PENSIONAL I PUNETORI</t>
  </si>
  <si>
    <t>KONTRIBUTI PENSIONAL I PUNEDHENSI</t>
  </si>
  <si>
    <t>PAGESA PËR VENDIME GJYQËSORE</t>
  </si>
  <si>
    <t>TOTALI:     11</t>
  </si>
  <si>
    <t>RROGAT DHE PAGAT</t>
  </si>
  <si>
    <t>SHPEN.UDHTIMIT BRENDA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</si>
  <si>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</si>
  <si>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</si>
  <si>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</si>
  <si>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</si>
  <si>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</si>
  <si>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</si>
  <si>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</si>
  <si>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SHERBIMET E VARRIMIT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</si>
  <si>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</si>
  <si>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</si>
  <si>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</si>
  <si>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</si>
  <si>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</si>
  <si>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</si>
  <si>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</si>
  <si>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</si>
  <si>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DERIVATE PER GJENERATOR</t>
  </si>
  <si>
    <t>KARBURANTE PER VETURA</t>
  </si>
  <si>
    <t>REGJ.SIGURIMI I AUTOMJETEVE</t>
  </si>
  <si>
    <t>MIRM.RIPARIMI I AUTOMJETEVE</t>
  </si>
  <si>
    <t>MIRMBAJTJA E NDERTESAVE</t>
  </si>
  <si>
    <t>MIRMBAJTJA E SHKOLLAVE</t>
  </si>
  <si>
    <t>MIRËMBAJTJA OBJEKTEVE SHËNDETËSORE</t>
  </si>
  <si>
    <t>MIRMBAJTJA ERRUGEVE LOKALE</t>
  </si>
  <si>
    <t>MIRMB.TEKNO.INFORMATIVE</t>
  </si>
  <si>
    <t>MIRMB.PAISJEVE DHE MOBILEVE</t>
  </si>
  <si>
    <t>REKLAMAT DHE KONKURSET</t>
  </si>
  <si>
    <t>SHPENZIMET  PËR INFORMIM  PUBLIK</t>
  </si>
  <si>
    <t>DREKAT ZYRTARE</t>
  </si>
  <si>
    <t>SHPENZIME-VENDIMET E GJYKATAVE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</si>
  <si>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</si>
  <si>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</si>
  <si>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</si>
  <si>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</si>
  <si>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</si>
  <si>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</si>
  <si>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</si>
  <si>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</si>
  <si>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SUB.PER ENTITETET JOPUBLIKE</t>
  </si>
  <si>
    <t>TOTALI:    20</t>
  </si>
  <si>
    <t>SUBVENCIONET DHE TRANSFERET</t>
  </si>
  <si>
    <t>NDËRTESAT ADMINISTRATËS AFARISTE</t>
  </si>
  <si>
    <t xml:space="preserve"> OBJEKTET ARSIMORE</t>
  </si>
  <si>
    <t xml:space="preserve"> OBJEKTET SPORTIVE</t>
  </si>
  <si>
    <t>NDERTIMI I RRUGEVE LOKALE</t>
  </si>
  <si>
    <t>KANALIZIMI</t>
  </si>
  <si>
    <t>UJESJELLES</t>
  </si>
  <si>
    <t>PAJISJE TJERA</t>
  </si>
  <si>
    <t>INVESTIMET NE VIJIM</t>
  </si>
  <si>
    <t>TOTALI:     30</t>
  </si>
  <si>
    <t>PASURIT JO FINANCIARE</t>
  </si>
  <si>
    <t>TOTALI I PERGJITHSHEM:11,13,14,20,30</t>
  </si>
  <si>
    <t xml:space="preserve">Te hyrat në periudhën janar-mars 2022 </t>
  </si>
  <si>
    <t xml:space="preserve">Te hyrat në periudhën janar-mars 2023 </t>
  </si>
  <si>
    <t>Totali I të hyrave janar-mars 2023</t>
  </si>
  <si>
    <t>Të hyrat  janar 2023</t>
  </si>
  <si>
    <t xml:space="preserve">Të hyrat  shkurt 2023 </t>
  </si>
  <si>
    <t>Të hyrat  mars 2023</t>
  </si>
  <si>
    <t xml:space="preserve"> Buxheti në  SIMFK 2023</t>
  </si>
  <si>
    <t>Shpenzimet janar-mars 2023</t>
  </si>
  <si>
    <t>% në total e shpenz. janar-mars 2023</t>
  </si>
  <si>
    <t>Shpenzimet janar-mars 2022</t>
  </si>
  <si>
    <t>Krahasimi 2023 me 2023 në %</t>
  </si>
  <si>
    <t>Buxheti sipas SIMFK për vitin 2023</t>
  </si>
  <si>
    <t>% në total</t>
  </si>
  <si>
    <t>Buxheti sipas SIMFK për vitin 2022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</si>
  <si>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</si>
  <si>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</si>
  <si>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</si>
  <si>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</si>
  <si>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</si>
  <si>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</si>
  <si>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</si>
  <si>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</si>
  <si>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</si>
  <si>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 LEGALIZIM</t>
  </si>
  <si>
    <t>TAKSË PËR USHTRIM TE VEPRIMTARISË</t>
  </si>
  <si>
    <t>TAKSË PËR FLETË POSEDUESE</t>
  </si>
  <si>
    <t>PARTICIPIM NGA GJEODEZIA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</si>
  <si>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</si>
  <si>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</si>
  <si>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</si>
  <si>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</si>
  <si>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</si>
  <si>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</si>
  <si>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</si>
  <si>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</si>
  <si>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</si>
  <si>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Takë per legalizim</t>
  </si>
  <si>
    <t>Taksë per flet posed.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</si>
  <si>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</si>
  <si>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</si>
  <si>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</si>
  <si>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</si>
  <si>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</si>
  <si>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</si>
  <si>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</si>
  <si>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</si>
  <si>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</si>
  <si>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</si>
  <si>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 - shendetsi</t>
  </si>
  <si>
    <t>Participim - qerdhja</t>
  </si>
  <si>
    <t>Participim - shp. F.A.</t>
  </si>
  <si>
    <t>Participim nga gjeod.</t>
  </si>
  <si>
    <t>Kadaster &amp; gjeodezi</t>
  </si>
  <si>
    <t>Të hyrat  shkurt 2023</t>
  </si>
  <si>
    <t>SHËRBIME TË NDRYSHME SHËNDETSORE</t>
  </si>
  <si>
    <t>FURNIZIME ME VESHMBATHJE</t>
  </si>
  <si>
    <t>AVANC PËR UDHËTIME ZYRTARE</t>
  </si>
  <si>
    <t>SIGURIMI I NDERTESAVE TJERA</t>
  </si>
  <si>
    <t>QIRAJS PER TOKE</t>
  </si>
  <si>
    <t>31_Granti I donatorëve të brendshëm</t>
  </si>
  <si>
    <t>32_Granti I donatorëve të jashtme</t>
  </si>
  <si>
    <t>46_ Save The Children</t>
  </si>
  <si>
    <t>61_ Granti I jashtëm (Performancës)</t>
  </si>
  <si>
    <t>Grafiku 1. Buxheti në SIMFK sipas burimit</t>
  </si>
  <si>
    <t>2. Të hyrat buxhetore të komunës së Klinës për vitin 2023 duke përfshirë edhe të hyrat nga donatorët sipas burimit të financimit</t>
  </si>
  <si>
    <t>Tabela 1. Buxheti Janar-Mars 2023 sipas burimit të financimit</t>
  </si>
  <si>
    <t>2. Të hyrat vetanake (sipas llojeve) të realizuara për periudhën janar-mars 2023 dhe krahasimi me periudhën e njëjtë të vitit paraprak</t>
  </si>
  <si>
    <t>Tab.2. Të hyrat vetanake (sipas llojeve) të realizuara për periudhën janar-mars 2023 dhe krahasimi me periudhën e njëjtë të vitit paraprak</t>
  </si>
  <si>
    <t>Grafiku 2. Të hyrat vetanake sipas viteve</t>
  </si>
  <si>
    <t>3.1. Realizimi I të hyrave vetanake për periudhën janar-mars 2023 sipas muajve</t>
  </si>
  <si>
    <t>Tab.3. Të hyeat vetanake (sipas llojeve) të realizuara për periudhën janar-mars 2023 sipas muajve</t>
  </si>
  <si>
    <t>4. Shpenzimet buxhetor për periudhën janar-mars 2023 dhe krahasimi me vitin paraprak</t>
  </si>
  <si>
    <t>Tab.4. Shpenzimet buxhetore Janar-Mars 2023 krahasuar me periudhën enjëtë të vitit të kaluar</t>
  </si>
  <si>
    <t>Grafiku 4. Shpenzimet buxhetore Janar-Mars 2023 krahasuar me periudhën enjëtë të vitit të kaluar</t>
  </si>
  <si>
    <t>4.1. Shpenzimet e buxhetit në periudhën janar-mars 2023 sipas kategorive ekonomike</t>
  </si>
  <si>
    <t>Tab. 4.1. Shpenzimet buxhetore janar-mars 2023 sipas kategorive ekonomike</t>
  </si>
  <si>
    <t>Grafiku. 4.1. Shpenzimet buxhetore janar-mars 2023 sipas kategorive ekonomike</t>
  </si>
  <si>
    <t>5. Shpenzimet buxhetore për periudhën janar-mars 2023, raportit të shpenzimeve analitike sipas kodeve buxhetore në SIMFK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</si>
</sst>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b/>
      <sz val="9"/>
      <color indexed="8"/>
      <name val="Arial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0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right" wrapText="1"/>
    </xf>
    <xf numFmtId="4" fontId="11" fillId="0" borderId="1" xfId="0" applyNumberFormat="1" applyFont="1" applyBorder="1" applyAlignment="1">
      <alignment wrapText="1"/>
    </xf>
    <xf numFmtId="4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4" fontId="13" fillId="2" borderId="1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wrapText="1"/>
    </xf>
    <xf numFmtId="0" fontId="8" fillId="0" borderId="0" xfId="0" applyFont="1"/>
    <xf numFmtId="43" fontId="8" fillId="0" borderId="0" xfId="1" applyFont="1"/>
    <xf numFmtId="0" fontId="15" fillId="0" borderId="0" xfId="0" applyFont="1" applyBorder="1" applyAlignment="1">
      <alignment horizontal="center"/>
    </xf>
    <xf numFmtId="0" fontId="0" fillId="0" borderId="0" xfId="0" applyBorder="1"/>
    <xf numFmtId="0" fontId="14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right"/>
    </xf>
    <xf numFmtId="0" fontId="16" fillId="0" borderId="0" xfId="0" applyFont="1" applyFill="1" applyBorder="1"/>
    <xf numFmtId="4" fontId="16" fillId="0" borderId="0" xfId="0" applyNumberFormat="1" applyFont="1" applyFill="1" applyBorder="1"/>
    <xf numFmtId="4" fontId="15" fillId="0" borderId="1" xfId="0" applyNumberFormat="1" applyFont="1" applyFill="1" applyBorder="1" applyAlignment="1">
      <alignment horizontal="right"/>
    </xf>
    <xf numFmtId="2" fontId="0" fillId="0" borderId="1" xfId="0" applyNumberFormat="1" applyFill="1" applyBorder="1"/>
    <xf numFmtId="2" fontId="0" fillId="0" borderId="1" xfId="0" applyNumberFormat="1" applyBorder="1"/>
    <xf numFmtId="4" fontId="15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2" fontId="1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4" fontId="3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19" fillId="0" borderId="1" xfId="0" applyFont="1" applyBorder="1"/>
    <xf numFmtId="43" fontId="19" fillId="0" borderId="1" xfId="1" applyFont="1" applyFill="1" applyBorder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43" fontId="19" fillId="0" borderId="1" xfId="1" applyFont="1" applyBorder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43" fontId="19" fillId="0" borderId="2" xfId="1" applyFont="1" applyBorder="1"/>
    <xf numFmtId="43" fontId="19" fillId="0" borderId="2" xfId="1" applyFont="1" applyFill="1" applyBorder="1"/>
    <xf numFmtId="43" fontId="20" fillId="0" borderId="1" xfId="0" applyNumberFormat="1" applyFont="1" applyBorder="1"/>
    <xf numFmtId="43" fontId="20" fillId="0" borderId="0" xfId="0" applyNumberFormat="1" applyFont="1" applyBorder="1"/>
    <xf numFmtId="2" fontId="23" fillId="0" borderId="1" xfId="0" applyNumberFormat="1" applyFont="1" applyBorder="1" applyAlignment="1">
      <alignment horizontal="right"/>
    </xf>
    <xf numFmtId="2" fontId="23" fillId="0" borderId="2" xfId="0" applyNumberFormat="1" applyFont="1" applyBorder="1" applyAlignment="1">
      <alignment horizontal="right"/>
    </xf>
    <xf numFmtId="43" fontId="20" fillId="0" borderId="1" xfId="0" applyNumberFormat="1" applyFont="1" applyBorder="1" applyAlignment="1">
      <alignment horizontal="right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right" wrapText="1"/>
    </xf>
    <xf numFmtId="43" fontId="12" fillId="0" borderId="1" xfId="1" applyFont="1" applyFill="1" applyBorder="1" applyAlignment="1" applyProtection="1">
      <alignment horizontal="right" vertical="center" wrapText="1"/>
    </xf>
    <xf numFmtId="43" fontId="1" fillId="0" borderId="1" xfId="1" quotePrefix="1" applyFont="1" applyFill="1" applyBorder="1" applyAlignment="1">
      <alignment horizontal="right" wrapText="1"/>
    </xf>
    <xf numFmtId="43" fontId="1" fillId="0" borderId="1" xfId="1" applyFont="1" applyFill="1" applyBorder="1" applyAlignment="1">
      <alignment horizontal="center" wrapText="1"/>
    </xf>
    <xf numFmtId="43" fontId="2" fillId="0" borderId="1" xfId="1" applyFont="1" applyFill="1" applyBorder="1" applyAlignment="1">
      <alignment wrapText="1"/>
    </xf>
    <xf numFmtId="43" fontId="3" fillId="0" borderId="1" xfId="1" applyFont="1" applyFill="1" applyBorder="1" applyAlignment="1">
      <alignment wrapText="1"/>
    </xf>
    <xf numFmtId="43" fontId="3" fillId="0" borderId="1" xfId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center" wrapText="1"/>
    </xf>
    <xf numFmtId="0" fontId="25" fillId="0" borderId="0" xfId="0" applyFont="1"/>
    <xf numFmtId="0" fontId="26" fillId="3" borderId="1" xfId="0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7" fillId="0" borderId="1" xfId="0" applyFont="1" applyBorder="1"/>
    <xf numFmtId="43" fontId="25" fillId="0" borderId="1" xfId="1" applyFont="1" applyFill="1" applyBorder="1"/>
    <xf numFmtId="0" fontId="25" fillId="0" borderId="1" xfId="0" applyFont="1" applyBorder="1"/>
    <xf numFmtId="0" fontId="29" fillId="0" borderId="1" xfId="0" applyFont="1" applyBorder="1" applyAlignment="1">
      <alignment horizontal="center"/>
    </xf>
    <xf numFmtId="4" fontId="15" fillId="0" borderId="1" xfId="0" applyNumberFormat="1" applyFont="1" applyBorder="1" applyAlignment="1">
      <alignment horizontal="left" wrapText="1"/>
    </xf>
    <xf numFmtId="2" fontId="28" fillId="0" borderId="1" xfId="0" applyNumberFormat="1" applyFont="1" applyBorder="1" applyAlignment="1">
      <alignment horizontal="center"/>
    </xf>
    <xf numFmtId="43" fontId="25" fillId="0" borderId="1" xfId="0" applyNumberFormat="1" applyFont="1" applyBorder="1"/>
    <xf numFmtId="0" fontId="24" fillId="0" borderId="5" xfId="0" applyFont="1" applyBorder="1" applyAlignment="1"/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43" fontId="11" fillId="0" borderId="1" xfId="1" applyFont="1" applyFill="1" applyBorder="1" applyAlignment="1">
      <alignment horizontal="right" wrapText="1"/>
    </xf>
    <xf numFmtId="43" fontId="11" fillId="0" borderId="1" xfId="1" applyFont="1" applyFill="1" applyBorder="1" applyAlignment="1">
      <alignment horizontal="center" wrapText="1"/>
    </xf>
    <xf numFmtId="2" fontId="19" fillId="0" borderId="1" xfId="0" applyNumberFormat="1" applyFont="1" applyBorder="1"/>
    <xf numFmtId="43" fontId="30" fillId="0" borderId="1" xfId="1" applyFont="1" applyFill="1" applyBorder="1" applyAlignment="1" applyProtection="1">
      <alignment horizontal="right" vertical="center" wrapText="1"/>
    </xf>
    <xf numFmtId="43" fontId="11" fillId="0" borderId="1" xfId="1" quotePrefix="1" applyFont="1" applyFill="1" applyBorder="1" applyAlignment="1">
      <alignment horizontal="right" wrapText="1"/>
    </xf>
    <xf numFmtId="0" fontId="9" fillId="0" borderId="1" xfId="0" applyFont="1" applyFill="1" applyBorder="1" applyAlignment="1">
      <alignment wrapText="1"/>
    </xf>
    <xf numFmtId="43" fontId="18" fillId="0" borderId="1" xfId="1" applyFont="1" applyFill="1" applyBorder="1" applyAlignment="1">
      <alignment wrapText="1"/>
    </xf>
    <xf numFmtId="43" fontId="9" fillId="0" borderId="1" xfId="1" applyFont="1" applyFill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4" fontId="30" fillId="2" borderId="1" xfId="0" applyNumberFormat="1" applyFont="1" applyFill="1" applyBorder="1" applyAlignment="1" applyProtection="1">
      <alignment vertical="center" wrapText="1"/>
    </xf>
    <xf numFmtId="0" fontId="24" fillId="0" borderId="0" xfId="0" applyFont="1" applyBorder="1" applyAlignment="1"/>
    <xf numFmtId="3" fontId="17" fillId="0" borderId="1" xfId="0" applyNumberFormat="1" applyFont="1" applyBorder="1"/>
    <xf numFmtId="3" fontId="18" fillId="0" borderId="1" xfId="0" applyNumberFormat="1" applyFont="1" applyBorder="1" applyAlignment="1">
      <alignment horizontal="right" wrapText="1"/>
    </xf>
    <xf numFmtId="2" fontId="9" fillId="0" borderId="1" xfId="0" applyNumberFormat="1" applyFont="1" applyBorder="1" applyAlignment="1">
      <alignment horizontal="center" wrapText="1"/>
    </xf>
    <xf numFmtId="4" fontId="18" fillId="0" borderId="1" xfId="0" applyNumberFormat="1" applyFont="1" applyBorder="1" applyAlignment="1">
      <alignment horizontal="right" wrapText="1"/>
    </xf>
    <xf numFmtId="0" fontId="10" fillId="5" borderId="2" xfId="0" applyFont="1" applyFill="1" applyBorder="1" applyAlignment="1"/>
    <xf numFmtId="0" fontId="10" fillId="5" borderId="11" xfId="0" applyFont="1" applyFill="1" applyBorder="1" applyAlignment="1">
      <alignment wrapText="1"/>
    </xf>
    <xf numFmtId="0" fontId="10" fillId="5" borderId="3" xfId="0" applyFont="1" applyFill="1" applyBorder="1" applyAlignment="1"/>
    <xf numFmtId="0" fontId="10" fillId="0" borderId="2" xfId="0" applyFont="1" applyBorder="1" applyAlignment="1"/>
    <xf numFmtId="0" fontId="31" fillId="0" borderId="1" xfId="0" applyFont="1" applyBorder="1" applyAlignme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wrapText="1"/>
    </xf>
    <xf numFmtId="0" fontId="10" fillId="0" borderId="3" xfId="0" applyFont="1" applyBorder="1" applyAlignment="1"/>
    <xf numFmtId="43" fontId="31" fillId="0" borderId="1" xfId="1" applyFont="1" applyBorder="1" applyAlignment="1"/>
    <xf numFmtId="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43" fontId="31" fillId="0" borderId="1" xfId="1" applyFont="1" applyFill="1" applyBorder="1" applyAlignment="1"/>
    <xf numFmtId="0" fontId="10" fillId="6" borderId="2" xfId="0" applyFont="1" applyFill="1" applyBorder="1" applyAlignment="1"/>
    <xf numFmtId="43" fontId="31" fillId="6" borderId="1" xfId="1" applyFont="1" applyFill="1" applyBorder="1" applyAlignment="1"/>
    <xf numFmtId="0" fontId="10" fillId="6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wrapText="1"/>
    </xf>
    <xf numFmtId="0" fontId="10" fillId="6" borderId="3" xfId="0" applyFont="1" applyFill="1" applyBorder="1" applyAlignment="1"/>
    <xf numFmtId="43" fontId="10" fillId="6" borderId="1" xfId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/>
    <xf numFmtId="0" fontId="10" fillId="0" borderId="1" xfId="0" applyFont="1" applyBorder="1" applyAlignment="1"/>
    <xf numFmtId="0" fontId="10" fillId="0" borderId="1" xfId="0" applyFont="1" applyBorder="1"/>
    <xf numFmtId="43" fontId="31" fillId="0" borderId="1" xfId="1" applyFont="1" applyBorder="1"/>
    <xf numFmtId="0" fontId="31" fillId="0" borderId="1" xfId="0" applyFont="1" applyBorder="1"/>
    <xf numFmtId="0" fontId="10" fillId="6" borderId="1" xfId="0" applyFont="1" applyFill="1" applyBorder="1"/>
    <xf numFmtId="43" fontId="31" fillId="0" borderId="1" xfId="1" applyFont="1" applyBorder="1" applyAlignment="1">
      <alignment horizontal="right"/>
    </xf>
    <xf numFmtId="4" fontId="10" fillId="6" borderId="1" xfId="0" applyNumberFormat="1" applyFont="1" applyFill="1" applyBorder="1" applyAlignment="1"/>
    <xf numFmtId="0" fontId="10" fillId="4" borderId="2" xfId="0" applyFont="1" applyFill="1" applyBorder="1" applyAlignment="1"/>
    <xf numFmtId="43" fontId="31" fillId="4" borderId="1" xfId="1" applyFont="1" applyFill="1" applyBorder="1" applyAlignment="1"/>
    <xf numFmtId="0" fontId="10" fillId="4" borderId="1" xfId="0" applyFont="1" applyFill="1" applyBorder="1" applyAlignment="1">
      <alignment horizontal="right"/>
    </xf>
    <xf numFmtId="0" fontId="10" fillId="4" borderId="3" xfId="0" applyFont="1" applyFill="1" applyBorder="1" applyAlignment="1"/>
    <xf numFmtId="4" fontId="10" fillId="4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wrapText="1"/>
    </xf>
    <xf numFmtId="0" fontId="10" fillId="7" borderId="7" xfId="0" applyFont="1" applyFill="1" applyBorder="1" applyAlignment="1"/>
    <xf numFmtId="0" fontId="10" fillId="7" borderId="5" xfId="0" applyFont="1" applyFill="1" applyBorder="1" applyAlignment="1"/>
    <xf numFmtId="0" fontId="10" fillId="7" borderId="8" xfId="0" applyFont="1" applyFill="1" applyBorder="1" applyAlignment="1"/>
    <xf numFmtId="43" fontId="31" fillId="7" borderId="1" xfId="1" applyFont="1" applyFill="1" applyBorder="1" applyAlignment="1"/>
    <xf numFmtId="0" fontId="10" fillId="7" borderId="1" xfId="0" applyFont="1" applyFill="1" applyBorder="1" applyAlignment="1">
      <alignment horizontal="right"/>
    </xf>
    <xf numFmtId="4" fontId="10" fillId="7" borderId="1" xfId="0" applyNumberFormat="1" applyFont="1" applyFill="1" applyBorder="1" applyAlignment="1"/>
    <xf numFmtId="0" fontId="10" fillId="7" borderId="9" xfId="0" applyFont="1" applyFill="1" applyBorder="1" applyAlignment="1"/>
    <xf numFmtId="0" fontId="10" fillId="7" borderId="6" xfId="0" applyFont="1" applyFill="1" applyBorder="1" applyAlignment="1"/>
    <xf numFmtId="0" fontId="10" fillId="7" borderId="10" xfId="0" applyFont="1" applyFill="1" applyBorder="1" applyAlignment="1"/>
    <xf numFmtId="43" fontId="10" fillId="7" borderId="1" xfId="1" applyFont="1" applyFill="1" applyBorder="1" applyAlignment="1">
      <alignment horizontal="right"/>
    </xf>
    <xf numFmtId="4" fontId="10" fillId="7" borderId="1" xfId="0" applyNumberFormat="1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1" xfId="0" applyFont="1" applyBorder="1" applyAlignment="1"/>
    <xf numFmtId="0" fontId="10" fillId="4" borderId="2" xfId="0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9" xfId="0" applyFont="1" applyBorder="1" applyAlignment="1"/>
    <xf numFmtId="43" fontId="31" fillId="0" borderId="4" xfId="1" applyFont="1" applyBorder="1"/>
    <xf numFmtId="43" fontId="31" fillId="0" borderId="4" xfId="1" applyFont="1" applyBorder="1" applyAlignment="1"/>
    <xf numFmtId="0" fontId="10" fillId="0" borderId="2" xfId="0" applyFont="1" applyBorder="1"/>
    <xf numFmtId="0" fontId="10" fillId="0" borderId="8" xfId="0" applyFont="1" applyBorder="1" applyAlignment="1"/>
    <xf numFmtId="0" fontId="10" fillId="0" borderId="4" xfId="0" applyFont="1" applyBorder="1" applyAlignment="1"/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6" borderId="11" xfId="0" applyFont="1" applyFill="1" applyBorder="1" applyAlignment="1"/>
    <xf numFmtId="0" fontId="24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6" xfId="0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26" fillId="3" borderId="1" xfId="0" applyFont="1" applyFill="1" applyBorder="1" applyAlignment="1">
      <alignment horizontal="center" wrapText="1"/>
    </xf>
    <xf numFmtId="0" fontId="25" fillId="5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20" fillId="0" borderId="12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0" fillId="0" borderId="8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82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'Tabela1.Buxheti Janar-Mars 2023'!$B$3:$B$3</c:f>
              <c:strCache>
                <c:ptCount val="1"/>
                <c:pt idx="0">
                  <c:v>Buxheti sipas SIMFK për vitin 2023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3-4DAC-B907-D9695EC94C33}"/>
                </c:ext>
              </c:extLst>
            </c:dLbl>
            <c:dLbl>
              <c:idx val="2"/>
              <c:layout>
                <c:manualLayout>
                  <c:x val="-7.046869141357337E-2"/>
                  <c:y val="1.5174571201855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3-4DAC-B907-D9695EC94C33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E3-4DAC-B907-D9695EC94C33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3-4DAC-B907-D9695EC94C33}"/>
                </c:ext>
              </c:extLst>
            </c:dLbl>
            <c:dLbl>
              <c:idx val="6"/>
              <c:layout>
                <c:manualLayout>
                  <c:x val="0.12704941487577229"/>
                  <c:y val="3.1052005127266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3-4DAC-B907-D9695EC94C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'Tabela1.Buxheti Janar-Mars 2023'!$A$4:$A$10</c:f>
              <c:strCache>
                <c:ptCount val="7"/>
                <c:pt idx="0">
                  <c:v>Granti qeveritar</c:v>
                </c:pt>
                <c:pt idx="1">
                  <c:v>Të hyrat vetanake 2023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'Tabela1.Buxheti Janar-Mars 2023'!$B$4:$B$10</c:f>
              <c:numCache>
                <c:formatCode>_(* #,##0.00_);_(* \(#,##0.00\);_(* "-"??_);_(@_)</c:formatCode>
                <c:ptCount val="7"/>
                <c:pt idx="0">
                  <c:v>11677821</c:v>
                </c:pt>
                <c:pt idx="1">
                  <c:v>1373774</c:v>
                </c:pt>
                <c:pt idx="2">
                  <c:v>0</c:v>
                </c:pt>
                <c:pt idx="3">
                  <c:v>31332.12</c:v>
                </c:pt>
                <c:pt idx="4">
                  <c:v>18341.330000000002</c:v>
                </c:pt>
                <c:pt idx="5">
                  <c:v>1510.5</c:v>
                </c:pt>
                <c:pt idx="6">
                  <c:v>426739.48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E3-4DAC-B907-D9695EC94C33}"/>
            </c:ext>
          </c:extLst>
        </c:ser>
        <c:ser>
          <c:idx val="1"/>
          <c:order val="1"/>
          <c:tx>
            <c:strRef>
              <c:f>'Tabela1.Buxheti Janar-Mars 2023'!$C$3:$C$3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'Tabela1.Buxheti Janar-Mars 2023'!$A$4:$A$10</c:f>
              <c:strCache>
                <c:ptCount val="7"/>
                <c:pt idx="0">
                  <c:v>Granti qeveritar</c:v>
                </c:pt>
                <c:pt idx="1">
                  <c:v>Të hyrat vetanake 2023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'Tabela1.Buxheti Janar-Mars 2023'!$C$4:$C$10</c:f>
              <c:numCache>
                <c:formatCode>_(* #,##0.00_);_(* \(#,##0.00\);_(* "-"??_);_(@_)</c:formatCode>
                <c:ptCount val="7"/>
                <c:pt idx="0">
                  <c:v>86.313648637381689</c:v>
                </c:pt>
                <c:pt idx="1">
                  <c:v>10.153901686211015</c:v>
                </c:pt>
                <c:pt idx="2">
                  <c:v>0</c:v>
                </c:pt>
                <c:pt idx="3">
                  <c:v>0.23158340898908109</c:v>
                </c:pt>
                <c:pt idx="4">
                  <c:v>0.13556528338311302</c:v>
                </c:pt>
                <c:pt idx="5">
                  <c:v>1.1164477197138494E-2</c:v>
                </c:pt>
                <c:pt idx="6">
                  <c:v>3.1541365068379599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E3-4DAC-B907-D9695EC94C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761-497F-A393-B55F97E81F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'Tab.2.Te hyrat vetanake '!$C$33:$C$35</c:f>
              <c:strCache>
                <c:ptCount val="3"/>
                <c:pt idx="1">
                  <c:v>Te hyrat në periudhën janar-mars 2022 </c:v>
                </c:pt>
                <c:pt idx="2">
                  <c:v>Te hyrat në periudhën janar-mars 2023 </c:v>
                </c:pt>
              </c:strCache>
            </c:strRef>
          </c:cat>
          <c:val>
            <c:numRef>
              <c:f>'Tab.2.Te hyrat vetanake '!$D$33:$D$35</c:f>
              <c:numCache>
                <c:formatCode>_(* #,##0.00_);_(* \(#,##0.00\);_(* "-"??_);_(@_)</c:formatCode>
                <c:ptCount val="3"/>
                <c:pt idx="1">
                  <c:v>390239.56</c:v>
                </c:pt>
                <c:pt idx="2">
                  <c:v>342218.89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1-480B-B492-5789FE386D6C}"/>
            </c:ext>
          </c:extLst>
        </c:ser>
        <c:ser>
          <c:idx val="1"/>
          <c:order val="1"/>
          <c:invertIfNegative val="0"/>
          <c:cat>
            <c:strRef>
              <c:f>'Tab.2.Te hyrat vetanake '!$C$33:$C$35</c:f>
              <c:strCache>
                <c:ptCount val="3"/>
                <c:pt idx="1">
                  <c:v>Te hyrat në periudhën janar-mars 2022 </c:v>
                </c:pt>
                <c:pt idx="2">
                  <c:v>Te hyrat në periudhën janar-mars 2023 </c:v>
                </c:pt>
              </c:strCache>
            </c:strRef>
          </c:cat>
          <c:val>
            <c:numRef>
              <c:f>'Tab.2.Te hyrat vetanake '!$E$33:$E$35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5221-480B-B492-5789FE38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03981440"/>
        <c:axId val="103984128"/>
        <c:axId val="0"/>
      </c:bar3DChart>
      <c:catAx>
        <c:axId val="10398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3984128"/>
        <c:crosses val="autoZero"/>
        <c:auto val="1"/>
        <c:lblAlgn val="ctr"/>
        <c:lblOffset val="100"/>
        <c:noMultiLvlLbl val="0"/>
      </c:catAx>
      <c:valAx>
        <c:axId val="103984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398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Të hyrat sipas muajve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'Tab.3. THV sipas muajve'!$C$34:$E$34</c:f>
              <c:strCache>
                <c:ptCount val="3"/>
                <c:pt idx="0">
                  <c:v>Të hyrat  janar 2023</c:v>
                </c:pt>
                <c:pt idx="1">
                  <c:v>Të hyrat  shkurt 2023 </c:v>
                </c:pt>
                <c:pt idx="2">
                  <c:v>Të hyrat  mars 2023</c:v>
                </c:pt>
              </c:strCache>
            </c:strRef>
          </c:cat>
          <c:val>
            <c:numRef>
              <c:f>'Tab.3. THV sipas muajve'!$C$35:$E$35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8F7-455D-AF1D-64BB7DD87086}"/>
            </c:ext>
          </c:extLst>
        </c:ser>
        <c:ser>
          <c:idx val="1"/>
          <c:order val="1"/>
          <c:invertIfNegative val="0"/>
          <c:cat>
            <c:strRef>
              <c:f>'Tab.3. THV sipas muajve'!$C$34:$E$34</c:f>
              <c:strCache>
                <c:ptCount val="3"/>
                <c:pt idx="0">
                  <c:v>Të hyrat  janar 2023</c:v>
                </c:pt>
                <c:pt idx="1">
                  <c:v>Të hyrat  shkurt 2023 </c:v>
                </c:pt>
                <c:pt idx="2">
                  <c:v>Të hyrat  mars 2023</c:v>
                </c:pt>
              </c:strCache>
            </c:strRef>
          </c:cat>
          <c:val>
            <c:numRef>
              <c:f>'Tab.3. THV sipas muajve'!$C$36:$E$36</c:f>
              <c:numCache>
                <c:formatCode>0.00</c:formatCode>
                <c:ptCount val="3"/>
                <c:pt idx="0" formatCode="#,##0.00">
                  <c:v>71739.89</c:v>
                </c:pt>
                <c:pt idx="1">
                  <c:v>130696.43</c:v>
                </c:pt>
                <c:pt idx="2">
                  <c:v>139782.57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F7-455D-AF1D-64BB7DD8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9511296"/>
        <c:axId val="104226816"/>
      </c:barChart>
      <c:catAx>
        <c:axId val="9951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4226816"/>
        <c:crosses val="autoZero"/>
        <c:auto val="1"/>
        <c:lblAlgn val="ctr"/>
        <c:lblOffset val="100"/>
        <c:noMultiLvlLbl val="0"/>
      </c:catAx>
      <c:valAx>
        <c:axId val="104226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99511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'Tab.4. Shpenzimet buxhetore'!$A$16:$A$17</c:f>
              <c:strCache>
                <c:ptCount val="2"/>
                <c:pt idx="0">
                  <c:v>Buxheti i shpenzuar Janar-Mars 2023</c:v>
                </c:pt>
                <c:pt idx="1">
                  <c:v>Buxheti i shpenzuar Janar-Mars 2022</c:v>
                </c:pt>
              </c:strCache>
            </c:strRef>
          </c:cat>
          <c:val>
            <c:numRef>
              <c:f>'Tab.4. Shpenzimet buxhetore'!$B$16:$B$17</c:f>
              <c:numCache>
                <c:formatCode>#,##0.00</c:formatCode>
                <c:ptCount val="2"/>
                <c:pt idx="0">
                  <c:v>2238489.9700000002</c:v>
                </c:pt>
                <c:pt idx="1">
                  <c:v>2059491.93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C-4A93-B26B-A9436A758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864704"/>
        <c:axId val="95873280"/>
        <c:axId val="0"/>
      </c:bar3DChart>
      <c:catAx>
        <c:axId val="9586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873280"/>
        <c:crosses val="autoZero"/>
        <c:auto val="1"/>
        <c:lblAlgn val="ctr"/>
        <c:lblOffset val="100"/>
        <c:noMultiLvlLbl val="0"/>
      </c:catAx>
      <c:valAx>
        <c:axId val="958732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9586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'Tab.4.1 Shpen.Janar-Mars 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'Tab.4.1 Shpen.Janar-Mars '!$B$19:$B$23</c:f>
              <c:numCache>
                <c:formatCode>#,##0.00</c:formatCode>
                <c:ptCount val="5"/>
                <c:pt idx="0">
                  <c:v>1735380.33</c:v>
                </c:pt>
                <c:pt idx="1">
                  <c:v>354560.83</c:v>
                </c:pt>
                <c:pt idx="2">
                  <c:v>80024.61</c:v>
                </c:pt>
                <c:pt idx="3">
                  <c:v>13650</c:v>
                </c:pt>
                <c:pt idx="4">
                  <c:v>54874.2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9-46E8-933F-BD9B8278A28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13</xdr:row>
      <xdr:rowOff>19050</xdr:rowOff>
    </xdr:from>
    <xdr:to>
      <xdr:col>3</xdr:col>
      <xdr:colOff>514350</xdr:colOff>
      <xdr:row>27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32</xdr:row>
      <xdr:rowOff>180975</xdr:rowOff>
    </xdr:from>
    <xdr:to>
      <xdr:col>6</xdr:col>
      <xdr:colOff>38100</xdr:colOff>
      <xdr:row>43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31</xdr:row>
      <xdr:rowOff>95250</xdr:rowOff>
    </xdr:from>
    <xdr:to>
      <xdr:col>5</xdr:col>
      <xdr:colOff>561975</xdr:colOff>
      <xdr:row>45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133351</xdr:rowOff>
    </xdr:from>
    <xdr:to>
      <xdr:col>4</xdr:col>
      <xdr:colOff>523875</xdr:colOff>
      <xdr:row>20</xdr:row>
      <xdr:rowOff>38101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47625</xdr:rowOff>
    </xdr:from>
    <xdr:to>
      <xdr:col>4</xdr:col>
      <xdr:colOff>190500</xdr:colOff>
      <xdr:row>28</xdr:row>
      <xdr:rowOff>257175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8"/>
  <sheetViews>
    <sheetView tabSelected="1" zoomScaleNormal="100" workbookViewId="0">
      <selection activeCell="D4" sqref="D4:E11"/>
    </sheetView>
  </sheetViews>
  <sheetFormatPr defaultRowHeight="15" x14ac:dyDescent="0.25"/>
  <cols>
    <col min="1" max="1" width="27.7109375" customWidth="1"/>
    <col min="2" max="2" width="24.28515625" customWidth="1"/>
    <col min="3" max="3" width="15.28515625" customWidth="1"/>
    <col min="4" max="4" width="23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68" t="s">
        <v>177</v>
      </c>
      <c r="B2" s="168"/>
      <c r="C2" s="168"/>
      <c r="D2" s="168"/>
      <c r="E2" s="168"/>
    </row>
    <row r="3" spans="1:14" ht="53.25" customHeight="1" x14ac:dyDescent="0.25">
      <c r="A3" s="35" t="s">
        <v>4</v>
      </c>
      <c r="B3" s="36" t="s">
        <v>124</v>
      </c>
      <c r="C3" s="36" t="s">
        <v>125</v>
      </c>
      <c r="D3" s="36" t="s">
        <v>126</v>
      </c>
      <c r="E3" s="35" t="s">
        <v>3</v>
      </c>
      <c r="J3" s="169"/>
      <c r="K3" s="38"/>
      <c r="L3" s="38"/>
      <c r="M3" s="38"/>
      <c r="N3" s="170"/>
    </row>
    <row r="4" spans="1:14" ht="24.75" customHeight="1" x14ac:dyDescent="0.25">
      <c r="A4" s="34" t="s">
        <v>0</v>
      </c>
      <c r="B4" s="66">
        <v>11677821</v>
      </c>
      <c r="C4" s="69">
        <f>B4*100/B11</f>
        <v>86.313648637381689</v>
      </c>
      <c r="D4" s="66">
        <v>10241972.91</v>
      </c>
      <c r="E4" s="69">
        <f>(B4-D4)*100/D4</f>
        <v>14.019252956606385</v>
      </c>
      <c r="J4" s="169"/>
      <c r="K4" s="40"/>
      <c r="L4" s="21"/>
      <c r="M4" s="21"/>
      <c r="N4" s="170"/>
    </row>
    <row r="5" spans="1:14" ht="27" customHeight="1" x14ac:dyDescent="0.25">
      <c r="A5" s="34" t="s">
        <v>5</v>
      </c>
      <c r="B5" s="67">
        <v>1373774</v>
      </c>
      <c r="C5" s="69">
        <f>B5*100/B11</f>
        <v>10.153901686211015</v>
      </c>
      <c r="D5" s="66">
        <v>1065865</v>
      </c>
      <c r="E5" s="69">
        <f t="shared" ref="E5:E9" si="0">(B5-D5)*100/D5</f>
        <v>28.888180022798384</v>
      </c>
      <c r="G5" s="1"/>
      <c r="H5" s="2"/>
      <c r="J5" s="169"/>
      <c r="K5" s="40"/>
      <c r="L5" s="21"/>
      <c r="M5" s="21"/>
      <c r="N5" s="170"/>
    </row>
    <row r="6" spans="1:14" ht="27.75" customHeight="1" x14ac:dyDescent="0.25">
      <c r="A6" s="34" t="s">
        <v>1</v>
      </c>
      <c r="B6" s="68">
        <v>0</v>
      </c>
      <c r="C6" s="69">
        <f>B6*100/B11</f>
        <v>0</v>
      </c>
      <c r="D6" s="66"/>
      <c r="E6" s="69"/>
      <c r="J6" s="41"/>
      <c r="K6" s="42"/>
      <c r="L6" s="21"/>
      <c r="M6" s="42"/>
      <c r="N6" s="42"/>
    </row>
    <row r="7" spans="1:14" ht="31.5" x14ac:dyDescent="0.25">
      <c r="A7" s="34" t="s">
        <v>172</v>
      </c>
      <c r="B7" s="68">
        <v>31332.12</v>
      </c>
      <c r="C7" s="69">
        <f>B7*100/B11</f>
        <v>0.23158340898908109</v>
      </c>
      <c r="D7" s="66">
        <v>5082.12</v>
      </c>
      <c r="E7" s="69">
        <f t="shared" si="0"/>
        <v>516.516729238979</v>
      </c>
      <c r="J7" s="41"/>
      <c r="K7" s="45"/>
      <c r="L7" s="32"/>
      <c r="M7" s="45"/>
      <c r="N7" s="45"/>
    </row>
    <row r="8" spans="1:14" ht="31.5" x14ac:dyDescent="0.25">
      <c r="A8" s="34" t="s">
        <v>173</v>
      </c>
      <c r="B8" s="68">
        <v>18341.330000000002</v>
      </c>
      <c r="C8" s="69">
        <f>B8*100/B11</f>
        <v>0.13556528338311302</v>
      </c>
      <c r="D8" s="66">
        <v>0</v>
      </c>
      <c r="E8" s="69"/>
      <c r="J8" s="41"/>
      <c r="K8" s="45"/>
      <c r="L8" s="32"/>
      <c r="M8" s="45"/>
      <c r="N8" s="45"/>
    </row>
    <row r="9" spans="1:14" ht="24.75" customHeight="1" x14ac:dyDescent="0.25">
      <c r="A9" s="34" t="s">
        <v>174</v>
      </c>
      <c r="B9" s="67">
        <v>1510.5</v>
      </c>
      <c r="C9" s="69">
        <f>B9*100/B11</f>
        <v>1.1164477197138494E-2</v>
      </c>
      <c r="D9" s="66">
        <v>1359.42</v>
      </c>
      <c r="E9" s="69">
        <f t="shared" si="0"/>
        <v>11.113563137220279</v>
      </c>
      <c r="G9" s="1"/>
      <c r="H9" s="2"/>
      <c r="J9" s="41"/>
      <c r="K9" s="43"/>
      <c r="L9" s="44"/>
      <c r="M9" s="43"/>
      <c r="N9" s="44"/>
    </row>
    <row r="10" spans="1:14" ht="31.5" x14ac:dyDescent="0.25">
      <c r="A10" s="34" t="s">
        <v>175</v>
      </c>
      <c r="B10" s="67">
        <v>426739.48</v>
      </c>
      <c r="C10" s="69">
        <f>B10*100/B11</f>
        <v>3.1541365068379599</v>
      </c>
      <c r="D10" s="66"/>
      <c r="E10" s="73"/>
      <c r="J10" s="41"/>
      <c r="K10" s="171"/>
      <c r="L10" s="21"/>
      <c r="M10" s="42"/>
      <c r="N10" s="21"/>
    </row>
    <row r="11" spans="1:14" ht="24.75" customHeight="1" x14ac:dyDescent="0.25">
      <c r="A11" s="37" t="s">
        <v>2</v>
      </c>
      <c r="B11" s="70">
        <f>SUM(B4:B10)</f>
        <v>13529518.43</v>
      </c>
      <c r="C11" s="71">
        <f>SUM(C4:C10)</f>
        <v>100</v>
      </c>
      <c r="D11" s="72">
        <f>SUM(D4:D10)</f>
        <v>11314279.449999999</v>
      </c>
      <c r="E11" s="70">
        <f>(B11-D11)*100/D11</f>
        <v>19.579143239209994</v>
      </c>
      <c r="J11" s="41"/>
      <c r="K11" s="171"/>
      <c r="L11" s="21"/>
      <c r="M11" s="21"/>
      <c r="N11" s="21"/>
    </row>
    <row r="12" spans="1:14" ht="14.25" customHeight="1" x14ac:dyDescent="0.25">
      <c r="A12" s="166" t="s">
        <v>178</v>
      </c>
      <c r="B12" s="166"/>
      <c r="C12" s="166"/>
      <c r="D12" s="166"/>
      <c r="E12" s="166"/>
    </row>
    <row r="28" spans="1:4" x14ac:dyDescent="0.25">
      <c r="A28" s="167" t="s">
        <v>176</v>
      </c>
      <c r="B28" s="167"/>
      <c r="C28" s="167"/>
      <c r="D28" s="167"/>
    </row>
  </sheetData>
  <mergeCells count="6">
    <mergeCell ref="A12:E12"/>
    <mergeCell ref="A28:D28"/>
    <mergeCell ref="A2:E2"/>
    <mergeCell ref="J3:J5"/>
    <mergeCell ref="N3:N5"/>
    <mergeCell ref="K10:K11"/>
  </mergeCells>
  <pageMargins left="0.2" right="0" top="0.75" bottom="0.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A2" sqref="A2:A3"/>
    </sheetView>
  </sheetViews>
  <sheetFormatPr defaultRowHeight="15" x14ac:dyDescent="0.25"/>
  <cols>
    <col min="1" max="1" width="5.7109375" customWidth="1"/>
    <col min="2" max="2" width="8.42578125" customWidth="1"/>
    <col min="3" max="3" width="29.5703125" customWidth="1"/>
    <col min="4" max="4" width="10.71093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9.28515625" customWidth="1"/>
    <col min="10" max="11" width="10.5703125" bestFit="1" customWidth="1"/>
  </cols>
  <sheetData>
    <row r="1" spans="1:12" ht="28.5" customHeight="1" x14ac:dyDescent="0.25">
      <c r="A1" s="172" t="s">
        <v>179</v>
      </c>
      <c r="B1" s="172"/>
      <c r="C1" s="172"/>
      <c r="D1" s="172"/>
      <c r="E1" s="172"/>
      <c r="F1" s="172"/>
      <c r="G1" s="172"/>
      <c r="H1" s="172"/>
      <c r="I1" s="172"/>
    </row>
    <row r="2" spans="1:12" x14ac:dyDescent="0.25">
      <c r="A2" s="174" t="s">
        <v>21</v>
      </c>
      <c r="B2" s="173" t="s">
        <v>45</v>
      </c>
      <c r="C2" s="75" t="s">
        <v>23</v>
      </c>
      <c r="D2" s="75" t="s">
        <v>24</v>
      </c>
      <c r="E2" s="75" t="s">
        <v>7</v>
      </c>
      <c r="F2" s="75" t="s">
        <v>25</v>
      </c>
      <c r="G2" s="75" t="s">
        <v>7</v>
      </c>
      <c r="H2" s="75" t="s">
        <v>19</v>
      </c>
      <c r="I2" s="75" t="s">
        <v>26</v>
      </c>
    </row>
    <row r="3" spans="1:12" ht="23.25" customHeight="1" x14ac:dyDescent="0.25">
      <c r="A3" s="174"/>
      <c r="B3" s="173"/>
      <c r="C3" s="75"/>
      <c r="D3" s="75">
        <v>2022</v>
      </c>
      <c r="E3" s="75" t="s">
        <v>27</v>
      </c>
      <c r="F3" s="75">
        <v>2023</v>
      </c>
      <c r="G3" s="75" t="s">
        <v>27</v>
      </c>
      <c r="H3" s="75" t="s">
        <v>44</v>
      </c>
      <c r="I3" s="75" t="s">
        <v>28</v>
      </c>
      <c r="J3" s="19"/>
      <c r="K3" s="19"/>
      <c r="L3" s="19"/>
    </row>
    <row r="4" spans="1:12" x14ac:dyDescent="0.25">
      <c r="A4" s="80">
        <v>1</v>
      </c>
      <c r="B4" s="77">
        <v>40110</v>
      </c>
      <c r="C4" s="78" t="s">
        <v>29</v>
      </c>
      <c r="D4" s="79">
        <v>100388.14</v>
      </c>
      <c r="E4" s="83">
        <f>D4*100/D31</f>
        <v>25.724747127123656</v>
      </c>
      <c r="F4" s="79">
        <v>100430.34</v>
      </c>
      <c r="G4" s="83">
        <f>F4*100/F31</f>
        <v>29.346813672383778</v>
      </c>
      <c r="H4" s="83">
        <f>(F4-D4)*100/D4</f>
        <v>4.2036838216144942E-2</v>
      </c>
      <c r="I4" s="76">
        <f>F4-D4</f>
        <v>42.19999999999709</v>
      </c>
      <c r="J4" s="19"/>
      <c r="K4" s="19"/>
      <c r="L4" s="19"/>
    </row>
    <row r="5" spans="1:12" x14ac:dyDescent="0.25">
      <c r="A5" s="80">
        <v>2</v>
      </c>
      <c r="B5" s="77">
        <v>50001</v>
      </c>
      <c r="C5" s="78" t="s">
        <v>127</v>
      </c>
      <c r="D5" s="79">
        <v>17010</v>
      </c>
      <c r="E5" s="83">
        <f>D5*100/D31</f>
        <v>4.3588610032258135</v>
      </c>
      <c r="F5" s="79">
        <v>19445</v>
      </c>
      <c r="G5" s="83">
        <f>F5*100/F31</f>
        <v>5.6820358455373396</v>
      </c>
      <c r="H5" s="83">
        <f t="shared" ref="H5:H31" si="0">(F5-D5)*100/D5</f>
        <v>14.315108759553205</v>
      </c>
      <c r="I5" s="76">
        <f t="shared" ref="I5:I31" si="1">F5-D5</f>
        <v>2435</v>
      </c>
      <c r="J5" s="19"/>
      <c r="K5" s="18"/>
      <c r="L5" s="18"/>
    </row>
    <row r="6" spans="1:12" x14ac:dyDescent="0.25">
      <c r="A6" s="80">
        <v>3</v>
      </c>
      <c r="B6" s="77">
        <v>50009</v>
      </c>
      <c r="C6" s="78" t="s">
        <v>128</v>
      </c>
      <c r="D6" s="79">
        <v>176638.01</v>
      </c>
      <c r="E6" s="83">
        <f>D6*100/D31</f>
        <v>45.263993737590319</v>
      </c>
      <c r="F6" s="79">
        <v>113132.55</v>
      </c>
      <c r="G6" s="83">
        <f>F6*100/F31</f>
        <v>33.058534553717941</v>
      </c>
      <c r="H6" s="83">
        <f t="shared" si="0"/>
        <v>-35.952318529856626</v>
      </c>
      <c r="I6" s="76">
        <f t="shared" si="1"/>
        <v>-63505.460000000006</v>
      </c>
      <c r="J6" s="19"/>
      <c r="K6" s="18"/>
      <c r="L6" s="18"/>
    </row>
    <row r="7" spans="1:12" x14ac:dyDescent="0.25">
      <c r="A7" s="80">
        <v>4</v>
      </c>
      <c r="B7" s="77">
        <v>50013</v>
      </c>
      <c r="C7" s="78" t="s">
        <v>129</v>
      </c>
      <c r="D7" s="79">
        <v>363</v>
      </c>
      <c r="E7" s="83">
        <f>D7*100/D31</f>
        <v>9.3019785077658457E-2</v>
      </c>
      <c r="F7" s="79">
        <v>167</v>
      </c>
      <c r="G7" s="83">
        <f>F7*100/F31</f>
        <v>4.8799176456916213E-2</v>
      </c>
      <c r="H7" s="83">
        <f t="shared" si="0"/>
        <v>-53.994490358126718</v>
      </c>
      <c r="I7" s="76">
        <f t="shared" si="1"/>
        <v>-196</v>
      </c>
      <c r="J7" s="19"/>
      <c r="K7" s="19"/>
      <c r="L7" s="19"/>
    </row>
    <row r="8" spans="1:12" x14ac:dyDescent="0.25">
      <c r="A8" s="80">
        <v>5</v>
      </c>
      <c r="B8" s="77">
        <v>50014</v>
      </c>
      <c r="C8" s="78" t="s">
        <v>130</v>
      </c>
      <c r="D8" s="79">
        <v>1</v>
      </c>
      <c r="E8" s="83">
        <f>D8*100/D31</f>
        <v>2.5625285145360456E-4</v>
      </c>
      <c r="F8" s="79">
        <v>0</v>
      </c>
      <c r="G8" s="83">
        <f>F8*100/F31</f>
        <v>0</v>
      </c>
      <c r="H8" s="83">
        <f t="shared" si="0"/>
        <v>-100</v>
      </c>
      <c r="I8" s="76">
        <f t="shared" si="1"/>
        <v>-1</v>
      </c>
      <c r="J8" s="19"/>
      <c r="K8" s="19"/>
      <c r="L8" s="19"/>
    </row>
    <row r="9" spans="1:12" x14ac:dyDescent="0.25">
      <c r="A9" s="80">
        <v>6</v>
      </c>
      <c r="B9" s="77">
        <v>50015</v>
      </c>
      <c r="C9" s="78" t="s">
        <v>131</v>
      </c>
      <c r="D9" s="79">
        <v>244</v>
      </c>
      <c r="E9" s="83">
        <f>D9*100/D31</f>
        <v>6.2525695754679506E-2</v>
      </c>
      <c r="F9" s="79">
        <v>168</v>
      </c>
      <c r="G9" s="83">
        <f>F9*100/F31</f>
        <v>4.909138709438278E-2</v>
      </c>
      <c r="H9" s="83">
        <f t="shared" si="0"/>
        <v>-31.147540983606557</v>
      </c>
      <c r="I9" s="76">
        <f t="shared" si="1"/>
        <v>-76</v>
      </c>
      <c r="J9" s="19"/>
      <c r="K9" s="19"/>
      <c r="L9" s="19"/>
    </row>
    <row r="10" spans="1:12" x14ac:dyDescent="0.25">
      <c r="A10" s="80">
        <v>7</v>
      </c>
      <c r="B10" s="77">
        <v>50016</v>
      </c>
      <c r="C10" s="78" t="s">
        <v>132</v>
      </c>
      <c r="D10" s="79">
        <v>8561.2000000000007</v>
      </c>
      <c r="E10" s="83">
        <f>D10*100/D31</f>
        <v>2.1938319118645997</v>
      </c>
      <c r="F10" s="79">
        <v>9371</v>
      </c>
      <c r="G10" s="83">
        <f>F10*100/F31</f>
        <v>2.7383058836991725</v>
      </c>
      <c r="H10" s="83">
        <f t="shared" si="0"/>
        <v>9.4589543521936079</v>
      </c>
      <c r="I10" s="76">
        <f t="shared" si="1"/>
        <v>809.79999999999927</v>
      </c>
      <c r="J10" s="19"/>
      <c r="K10" s="19"/>
      <c r="L10" s="19"/>
    </row>
    <row r="11" spans="1:12" x14ac:dyDescent="0.25">
      <c r="A11" s="80">
        <v>8</v>
      </c>
      <c r="B11" s="77">
        <v>50017</v>
      </c>
      <c r="C11" s="78" t="s">
        <v>133</v>
      </c>
      <c r="D11" s="79">
        <v>3675</v>
      </c>
      <c r="E11" s="83">
        <f>D11*100/D31</f>
        <v>0.94172922909199674</v>
      </c>
      <c r="F11" s="79">
        <v>836</v>
      </c>
      <c r="G11" s="83">
        <f>F11*100/F31</f>
        <v>0.24428809292204762</v>
      </c>
      <c r="H11" s="83">
        <f t="shared" si="0"/>
        <v>-77.251700680272108</v>
      </c>
      <c r="I11" s="76">
        <f t="shared" si="1"/>
        <v>-2839</v>
      </c>
      <c r="J11" s="19"/>
      <c r="K11" s="19"/>
      <c r="L11" s="19"/>
    </row>
    <row r="12" spans="1:12" x14ac:dyDescent="0.25">
      <c r="A12" s="80">
        <v>9</v>
      </c>
      <c r="B12" s="77">
        <v>50019</v>
      </c>
      <c r="C12" s="78" t="s">
        <v>134</v>
      </c>
      <c r="D12" s="79">
        <v>906.1</v>
      </c>
      <c r="E12" s="83">
        <f>D12*100/D31</f>
        <v>0.23219070870211109</v>
      </c>
      <c r="F12" s="79">
        <v>822.6</v>
      </c>
      <c r="G12" s="83">
        <f>F12*100/F31</f>
        <v>0.24037247037999568</v>
      </c>
      <c r="H12" s="83">
        <f t="shared" si="0"/>
        <v>-9.2153183975278665</v>
      </c>
      <c r="I12" s="76">
        <f t="shared" si="1"/>
        <v>-83.5</v>
      </c>
      <c r="J12" s="19"/>
      <c r="K12" s="19"/>
      <c r="L12" s="19"/>
    </row>
    <row r="13" spans="1:12" x14ac:dyDescent="0.25">
      <c r="A13" s="80">
        <v>10</v>
      </c>
      <c r="B13" s="77">
        <v>50024</v>
      </c>
      <c r="C13" s="78" t="s">
        <v>135</v>
      </c>
      <c r="D13" s="79"/>
      <c r="E13" s="83">
        <f>D13*100/D31</f>
        <v>0</v>
      </c>
      <c r="F13" s="79"/>
      <c r="G13" s="83">
        <f>F13*100/F31</f>
        <v>0</v>
      </c>
      <c r="H13" s="83" t="e">
        <f t="shared" si="0"/>
        <v>#DIV/0!</v>
      </c>
      <c r="I13" s="76">
        <f t="shared" si="1"/>
        <v>0</v>
      </c>
      <c r="J13" s="19"/>
      <c r="K13" s="19"/>
      <c r="L13" s="19"/>
    </row>
    <row r="14" spans="1:12" x14ac:dyDescent="0.25">
      <c r="A14" s="80">
        <v>11</v>
      </c>
      <c r="B14" s="77">
        <v>50026</v>
      </c>
      <c r="C14" s="78" t="s">
        <v>136</v>
      </c>
      <c r="D14" s="79"/>
      <c r="E14" s="83">
        <f>D14*100/D31</f>
        <v>0</v>
      </c>
      <c r="F14" s="79">
        <v>2922.08</v>
      </c>
      <c r="G14" s="83">
        <f>F14*100/F31</f>
        <v>0.85386285952829777</v>
      </c>
      <c r="H14" s="83" t="e">
        <f t="shared" si="0"/>
        <v>#DIV/0!</v>
      </c>
      <c r="I14" s="76">
        <f t="shared" si="1"/>
        <v>2922.08</v>
      </c>
      <c r="J14" s="19"/>
      <c r="K14" s="19"/>
      <c r="L14" s="19"/>
    </row>
    <row r="15" spans="1:12" x14ac:dyDescent="0.25">
      <c r="A15" s="80">
        <v>12</v>
      </c>
      <c r="B15" s="77">
        <v>50029</v>
      </c>
      <c r="C15" s="78" t="s">
        <v>137</v>
      </c>
      <c r="D15" s="79">
        <v>22348.25</v>
      </c>
      <c r="E15" s="83">
        <f>D15*100/D31</f>
        <v>5.7268027874980181</v>
      </c>
      <c r="F15" s="79">
        <v>18440</v>
      </c>
      <c r="G15" s="83">
        <f>F15*100/F31</f>
        <v>5.3883641548834431</v>
      </c>
      <c r="H15" s="83">
        <f t="shared" si="0"/>
        <v>-17.487946483505421</v>
      </c>
      <c r="I15" s="76">
        <f t="shared" si="1"/>
        <v>-3908.25</v>
      </c>
      <c r="J15" s="19"/>
      <c r="K15" s="19"/>
      <c r="L15" s="19"/>
    </row>
    <row r="16" spans="1:12" x14ac:dyDescent="0.25">
      <c r="A16" s="80">
        <v>13</v>
      </c>
      <c r="B16" s="77">
        <v>50032</v>
      </c>
      <c r="C16" s="78" t="s">
        <v>138</v>
      </c>
      <c r="D16" s="79"/>
      <c r="E16" s="83">
        <f>D16*100/D31</f>
        <v>0</v>
      </c>
      <c r="F16" s="79">
        <v>5082</v>
      </c>
      <c r="G16" s="83">
        <f>F16*100/F31</f>
        <v>1.4850144596050789</v>
      </c>
      <c r="H16" s="83" t="e">
        <f t="shared" si="0"/>
        <v>#DIV/0!</v>
      </c>
      <c r="I16" s="76">
        <f t="shared" si="1"/>
        <v>5082</v>
      </c>
      <c r="J16" s="19"/>
      <c r="K16" s="19"/>
      <c r="L16" s="19"/>
    </row>
    <row r="17" spans="1:12" x14ac:dyDescent="0.25">
      <c r="A17" s="80">
        <v>14</v>
      </c>
      <c r="B17" s="77">
        <v>50103</v>
      </c>
      <c r="C17" s="78" t="s">
        <v>30</v>
      </c>
      <c r="D17" s="79">
        <v>1039.5</v>
      </c>
      <c r="E17" s="83">
        <f>D17*100/D31</f>
        <v>0.26637483908602194</v>
      </c>
      <c r="F17" s="79">
        <v>345</v>
      </c>
      <c r="G17" s="83">
        <f>F17*100/F31</f>
        <v>0.10081266992596463</v>
      </c>
      <c r="H17" s="83">
        <f t="shared" si="0"/>
        <v>-66.810966810966818</v>
      </c>
      <c r="I17" s="76">
        <f t="shared" si="1"/>
        <v>-694.5</v>
      </c>
      <c r="J17" s="19"/>
      <c r="K17" s="19"/>
      <c r="L17" s="19"/>
    </row>
    <row r="18" spans="1:12" x14ac:dyDescent="0.25">
      <c r="A18" s="80">
        <v>15</v>
      </c>
      <c r="B18" s="77">
        <v>50104</v>
      </c>
      <c r="C18" s="78" t="s">
        <v>31</v>
      </c>
      <c r="D18" s="79">
        <v>3135</v>
      </c>
      <c r="E18" s="83">
        <f>D18*100/D31</f>
        <v>0.80335268930705028</v>
      </c>
      <c r="F18" s="79">
        <v>8092.23</v>
      </c>
      <c r="G18" s="83">
        <f>F18*100/F31</f>
        <v>2.3646356868260545</v>
      </c>
      <c r="H18" s="83">
        <f t="shared" si="0"/>
        <v>158.12535885167463</v>
      </c>
      <c r="I18" s="76">
        <f t="shared" si="1"/>
        <v>4957.2299999999996</v>
      </c>
      <c r="J18" s="19"/>
      <c r="K18" s="19"/>
      <c r="L18" s="19"/>
    </row>
    <row r="19" spans="1:12" x14ac:dyDescent="0.25">
      <c r="A19" s="80">
        <v>16</v>
      </c>
      <c r="B19" s="77">
        <v>50205</v>
      </c>
      <c r="C19" s="78" t="s">
        <v>32</v>
      </c>
      <c r="D19" s="79">
        <v>1215</v>
      </c>
      <c r="E19" s="83">
        <f>D19*100/D31</f>
        <v>0.31134721451612951</v>
      </c>
      <c r="F19" s="79">
        <v>1626.5</v>
      </c>
      <c r="G19" s="83">
        <f>F19*100/F31</f>
        <v>0.4752806018393666</v>
      </c>
      <c r="H19" s="83">
        <f t="shared" si="0"/>
        <v>33.868312757201643</v>
      </c>
      <c r="I19" s="76">
        <f t="shared" si="1"/>
        <v>411.5</v>
      </c>
      <c r="J19" s="19"/>
      <c r="K19" s="19"/>
      <c r="L19" s="19"/>
    </row>
    <row r="20" spans="1:12" x14ac:dyDescent="0.25">
      <c r="A20" s="80">
        <v>17</v>
      </c>
      <c r="B20" s="77">
        <v>50401</v>
      </c>
      <c r="C20" s="78" t="s">
        <v>33</v>
      </c>
      <c r="D20" s="79"/>
      <c r="E20" s="83">
        <f>D20*100/D31</f>
        <v>0</v>
      </c>
      <c r="F20" s="79"/>
      <c r="G20" s="83">
        <f>F20*100/F31</f>
        <v>0</v>
      </c>
      <c r="H20" s="83" t="e">
        <f t="shared" si="0"/>
        <v>#DIV/0!</v>
      </c>
      <c r="I20" s="76">
        <f t="shared" si="1"/>
        <v>0</v>
      </c>
      <c r="J20" s="19"/>
      <c r="K20" s="19"/>
      <c r="L20" s="19"/>
    </row>
    <row r="21" spans="1:12" x14ac:dyDescent="0.25">
      <c r="A21" s="80">
        <v>18</v>
      </c>
      <c r="B21" s="77">
        <v>50403</v>
      </c>
      <c r="C21" s="78" t="s">
        <v>34</v>
      </c>
      <c r="D21" s="79"/>
      <c r="E21" s="83">
        <f>D21*100/D31</f>
        <v>0</v>
      </c>
      <c r="F21" s="79"/>
      <c r="G21" s="83">
        <f>F21*100/F31</f>
        <v>0</v>
      </c>
      <c r="H21" s="83" t="e">
        <f t="shared" si="0"/>
        <v>#DIV/0!</v>
      </c>
      <c r="I21" s="76">
        <f t="shared" si="1"/>
        <v>0</v>
      </c>
      <c r="J21" s="19"/>
      <c r="K21" s="19"/>
      <c r="L21" s="19"/>
    </row>
    <row r="22" spans="1:12" x14ac:dyDescent="0.25">
      <c r="A22" s="80">
        <v>19</v>
      </c>
      <c r="B22" s="77">
        <v>50405</v>
      </c>
      <c r="C22" s="78" t="s">
        <v>35</v>
      </c>
      <c r="D22" s="79">
        <v>1233.4000000000001</v>
      </c>
      <c r="E22" s="83">
        <f>D22*100/D31</f>
        <v>0.31606226698287587</v>
      </c>
      <c r="F22" s="79">
        <v>2793.03</v>
      </c>
      <c r="G22" s="83">
        <f>F22*100/F31</f>
        <v>0.81615307676323767</v>
      </c>
      <c r="H22" s="83">
        <f t="shared" si="0"/>
        <v>126.44965137019619</v>
      </c>
      <c r="I22" s="76">
        <f t="shared" si="1"/>
        <v>1559.63</v>
      </c>
      <c r="J22" s="19"/>
      <c r="K22" s="19"/>
      <c r="L22" s="19"/>
    </row>
    <row r="23" spans="1:12" x14ac:dyDescent="0.25">
      <c r="A23" s="80">
        <v>20</v>
      </c>
      <c r="B23" s="77">
        <v>50406</v>
      </c>
      <c r="C23" s="78" t="s">
        <v>36</v>
      </c>
      <c r="D23" s="79">
        <v>1000</v>
      </c>
      <c r="E23" s="83">
        <f>D23*100/D31</f>
        <v>0.25625285145360455</v>
      </c>
      <c r="F23" s="79"/>
      <c r="G23" s="83">
        <f>F23*100/F31</f>
        <v>0</v>
      </c>
      <c r="H23" s="83">
        <f t="shared" si="0"/>
        <v>-100</v>
      </c>
      <c r="I23" s="76">
        <f t="shared" si="1"/>
        <v>-1000</v>
      </c>
      <c r="J23" s="19"/>
      <c r="K23" s="19"/>
      <c r="L23" s="19"/>
    </row>
    <row r="24" spans="1:12" x14ac:dyDescent="0.25">
      <c r="A24" s="80">
        <v>21</v>
      </c>
      <c r="B24" s="77">
        <v>50407</v>
      </c>
      <c r="C24" s="78" t="s">
        <v>37</v>
      </c>
      <c r="D24" s="79">
        <v>2691</v>
      </c>
      <c r="E24" s="83">
        <f>D24*100/D31</f>
        <v>0.68957642326164981</v>
      </c>
      <c r="F24" s="79">
        <v>681</v>
      </c>
      <c r="G24" s="83">
        <f>F24*100/F31</f>
        <v>0.19899544411473019</v>
      </c>
      <c r="H24" s="83">
        <f t="shared" si="0"/>
        <v>-74.693422519509483</v>
      </c>
      <c r="I24" s="76">
        <f t="shared" si="1"/>
        <v>-2010</v>
      </c>
      <c r="J24" s="19"/>
      <c r="K24" s="19"/>
      <c r="L24" s="19"/>
    </row>
    <row r="25" spans="1:12" x14ac:dyDescent="0.25">
      <c r="A25" s="80">
        <v>22</v>
      </c>
      <c r="B25" s="77">
        <v>50408</v>
      </c>
      <c r="C25" s="78" t="s">
        <v>38</v>
      </c>
      <c r="D25" s="79">
        <v>6309</v>
      </c>
      <c r="E25" s="83">
        <f>D25*100/D31</f>
        <v>1.6166992398207911</v>
      </c>
      <c r="F25" s="79">
        <v>8118.06</v>
      </c>
      <c r="G25" s="83">
        <f>F25*100/F31</f>
        <v>2.372183487591816</v>
      </c>
      <c r="H25" s="83">
        <f t="shared" si="0"/>
        <v>28.674274845458871</v>
      </c>
      <c r="I25" s="76">
        <f t="shared" si="1"/>
        <v>1809.0600000000004</v>
      </c>
      <c r="J25" s="19"/>
      <c r="K25" s="19"/>
      <c r="L25" s="19"/>
    </row>
    <row r="26" spans="1:12" x14ac:dyDescent="0.25">
      <c r="A26" s="80">
        <v>23</v>
      </c>
      <c r="B26" s="77">
        <v>50409</v>
      </c>
      <c r="C26" s="80" t="s">
        <v>41</v>
      </c>
      <c r="D26" s="79">
        <v>8721.6</v>
      </c>
      <c r="E26" s="83">
        <f>D26*100/D31</f>
        <v>2.2349348692377573</v>
      </c>
      <c r="F26" s="79">
        <v>9779.5</v>
      </c>
      <c r="G26" s="83">
        <f>F26*100/F31</f>
        <v>2.8576739291042643</v>
      </c>
      <c r="H26" s="83">
        <f t="shared" si="0"/>
        <v>12.12965510915428</v>
      </c>
      <c r="I26" s="76">
        <f t="shared" si="1"/>
        <v>1057.8999999999996</v>
      </c>
      <c r="J26" s="19"/>
      <c r="K26" s="19"/>
      <c r="L26" s="19"/>
    </row>
    <row r="27" spans="1:12" x14ac:dyDescent="0.25">
      <c r="A27" s="80">
        <v>24</v>
      </c>
      <c r="B27" s="77">
        <v>50409</v>
      </c>
      <c r="C27" s="80" t="s">
        <v>40</v>
      </c>
      <c r="D27" s="79">
        <v>6237.36</v>
      </c>
      <c r="E27" s="83">
        <f>D27*100/D31</f>
        <v>1.5983412855426549</v>
      </c>
      <c r="F27" s="79">
        <v>7760</v>
      </c>
      <c r="G27" s="83">
        <f>F27*100/F31</f>
        <v>2.2675545467405378</v>
      </c>
      <c r="H27" s="83">
        <f t="shared" si="0"/>
        <v>24.411610040145195</v>
      </c>
      <c r="I27" s="76">
        <f t="shared" si="1"/>
        <v>1522.6400000000003</v>
      </c>
      <c r="J27" s="19"/>
      <c r="K27" s="19"/>
      <c r="L27" s="19"/>
    </row>
    <row r="28" spans="1:12" x14ac:dyDescent="0.25">
      <c r="A28" s="80">
        <v>25</v>
      </c>
      <c r="B28" s="77">
        <v>50409</v>
      </c>
      <c r="C28" s="80" t="s">
        <v>39</v>
      </c>
      <c r="D28" s="79">
        <v>11239</v>
      </c>
      <c r="E28" s="83">
        <f>D28*100/D31</f>
        <v>2.8800257974870616</v>
      </c>
      <c r="F28" s="79">
        <v>18280</v>
      </c>
      <c r="G28" s="83">
        <f>F28*100/F31</f>
        <v>5.3416104528887924</v>
      </c>
      <c r="H28" s="83">
        <f t="shared" si="0"/>
        <v>62.647922413026073</v>
      </c>
      <c r="I28" s="76">
        <f t="shared" si="1"/>
        <v>7041</v>
      </c>
    </row>
    <row r="29" spans="1:12" x14ac:dyDescent="0.25">
      <c r="A29" s="80">
        <v>26</v>
      </c>
      <c r="B29" s="77">
        <v>50409</v>
      </c>
      <c r="C29" s="78" t="s">
        <v>139</v>
      </c>
      <c r="D29" s="79"/>
      <c r="E29" s="83">
        <f>D29*100/D31</f>
        <v>0</v>
      </c>
      <c r="F29" s="79">
        <v>39</v>
      </c>
      <c r="G29" s="83">
        <f>F29*100/F31</f>
        <v>1.1396214861196002E-2</v>
      </c>
      <c r="H29" s="83" t="e">
        <f t="shared" si="0"/>
        <v>#DIV/0!</v>
      </c>
      <c r="I29" s="76">
        <f t="shared" si="1"/>
        <v>39</v>
      </c>
    </row>
    <row r="30" spans="1:12" x14ac:dyDescent="0.25">
      <c r="A30" s="80">
        <v>27</v>
      </c>
      <c r="B30" s="77">
        <v>50504</v>
      </c>
      <c r="C30" s="78" t="s">
        <v>42</v>
      </c>
      <c r="D30" s="79">
        <v>17284</v>
      </c>
      <c r="E30" s="83">
        <f>D30*100/D31</f>
        <v>4.4290742845241011</v>
      </c>
      <c r="F30" s="79">
        <v>13888</v>
      </c>
      <c r="G30" s="83">
        <f>F30*100/F31</f>
        <v>4.0582213331356431</v>
      </c>
      <c r="H30" s="83">
        <f t="shared" si="0"/>
        <v>-19.648229576486923</v>
      </c>
      <c r="I30" s="76">
        <f t="shared" si="1"/>
        <v>-3396</v>
      </c>
    </row>
    <row r="31" spans="1:12" x14ac:dyDescent="0.25">
      <c r="A31" s="80"/>
      <c r="B31" s="77"/>
      <c r="C31" s="81" t="s">
        <v>43</v>
      </c>
      <c r="D31" s="84">
        <f>SUM(D4:D30)</f>
        <v>390239.56</v>
      </c>
      <c r="E31" s="80"/>
      <c r="F31" s="84">
        <f>SUM(F4:F30)</f>
        <v>342218.89</v>
      </c>
      <c r="G31" s="80"/>
      <c r="H31" s="83">
        <f t="shared" si="0"/>
        <v>-12.305433616212559</v>
      </c>
      <c r="I31" s="76">
        <f t="shared" si="1"/>
        <v>-48020.669999999984</v>
      </c>
    </row>
    <row r="32" spans="1:12" x14ac:dyDescent="0.25">
      <c r="A32" s="166" t="s">
        <v>180</v>
      </c>
      <c r="B32" s="166"/>
      <c r="C32" s="166"/>
      <c r="D32" s="166"/>
      <c r="E32" s="166"/>
      <c r="F32" s="166"/>
      <c r="G32" s="166"/>
      <c r="H32" s="166"/>
      <c r="I32" s="166"/>
    </row>
    <row r="33" spans="1:9" x14ac:dyDescent="0.25">
      <c r="A33" s="74"/>
      <c r="B33" s="74"/>
      <c r="C33" s="175"/>
      <c r="D33" s="175"/>
      <c r="E33" s="74"/>
      <c r="F33" s="74"/>
      <c r="G33" s="74"/>
      <c r="H33" s="74"/>
      <c r="I33" s="74"/>
    </row>
    <row r="34" spans="1:9" x14ac:dyDescent="0.25">
      <c r="C34" s="82" t="s">
        <v>113</v>
      </c>
      <c r="D34" s="176">
        <f>D31</f>
        <v>390239.56</v>
      </c>
      <c r="E34" s="176"/>
    </row>
    <row r="35" spans="1:9" x14ac:dyDescent="0.25">
      <c r="C35" s="82" t="s">
        <v>114</v>
      </c>
      <c r="D35" s="176">
        <f>F31</f>
        <v>342218.89</v>
      </c>
      <c r="E35" s="176"/>
    </row>
    <row r="37" spans="1:9" x14ac:dyDescent="0.25">
      <c r="D37" s="31"/>
    </row>
    <row r="38" spans="1:9" x14ac:dyDescent="0.25">
      <c r="D38" s="31"/>
    </row>
    <row r="39" spans="1:9" x14ac:dyDescent="0.25">
      <c r="D39" s="31"/>
    </row>
    <row r="40" spans="1:9" x14ac:dyDescent="0.25">
      <c r="D40" s="31"/>
    </row>
    <row r="45" spans="1:9" x14ac:dyDescent="0.25">
      <c r="B45" s="167" t="s">
        <v>181</v>
      </c>
      <c r="C45" s="167"/>
      <c r="D45" s="167"/>
      <c r="E45" s="167"/>
      <c r="F45" s="167"/>
    </row>
  </sheetData>
  <mergeCells count="8">
    <mergeCell ref="A1:I1"/>
    <mergeCell ref="B2:B3"/>
    <mergeCell ref="A32:I32"/>
    <mergeCell ref="B45:F45"/>
    <mergeCell ref="A2:A3"/>
    <mergeCell ref="C33:D33"/>
    <mergeCell ref="D34:E34"/>
    <mergeCell ref="D35:E35"/>
  </mergeCells>
  <pageMargins left="0.45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workbookViewId="0">
      <selection activeCell="I17" sqref="I17"/>
    </sheetView>
  </sheetViews>
  <sheetFormatPr defaultRowHeight="15" x14ac:dyDescent="0.25"/>
  <cols>
    <col min="1" max="1" width="6.42578125" customWidth="1"/>
    <col min="2" max="2" width="12" customWidth="1"/>
    <col min="3" max="3" width="21.7109375" customWidth="1"/>
    <col min="4" max="4" width="11.140625" customWidth="1"/>
    <col min="5" max="5" width="10.85546875" customWidth="1"/>
    <col min="6" max="6" width="11.5703125" customWidth="1"/>
    <col min="7" max="7" width="15.85546875" customWidth="1"/>
    <col min="8" max="8" width="15" customWidth="1"/>
    <col min="9" max="9" width="20.42578125" customWidth="1"/>
    <col min="10" max="10" width="9.5703125" bestFit="1" customWidth="1"/>
    <col min="11" max="11" width="10" customWidth="1"/>
    <col min="12" max="12" width="14.85546875" customWidth="1"/>
    <col min="13" max="14" width="10.5703125" bestFit="1" customWidth="1"/>
  </cols>
  <sheetData>
    <row r="1" spans="1:12" x14ac:dyDescent="0.25">
      <c r="A1" t="s">
        <v>182</v>
      </c>
      <c r="K1" s="19"/>
      <c r="L1" s="19"/>
    </row>
    <row r="2" spans="1:12" ht="25.5" x14ac:dyDescent="0.25">
      <c r="A2" s="64" t="s">
        <v>21</v>
      </c>
      <c r="B2" s="65" t="s">
        <v>22</v>
      </c>
      <c r="C2" s="64" t="s">
        <v>23</v>
      </c>
      <c r="D2" s="65" t="s">
        <v>116</v>
      </c>
      <c r="E2" s="65" t="s">
        <v>166</v>
      </c>
      <c r="F2" s="65" t="s">
        <v>118</v>
      </c>
      <c r="G2" s="65" t="s">
        <v>115</v>
      </c>
      <c r="H2" s="22"/>
      <c r="I2" s="22"/>
      <c r="J2" s="23"/>
    </row>
    <row r="3" spans="1:12" x14ac:dyDescent="0.25">
      <c r="A3" s="52">
        <v>1</v>
      </c>
      <c r="B3" s="53">
        <v>40110</v>
      </c>
      <c r="C3" s="52" t="s">
        <v>140</v>
      </c>
      <c r="D3" s="54">
        <v>36517.94</v>
      </c>
      <c r="E3" s="54">
        <v>23727.839999999997</v>
      </c>
      <c r="F3" s="51">
        <v>40184.560000000005</v>
      </c>
      <c r="G3" s="61">
        <f>D3+E3+F3</f>
        <v>100430.34</v>
      </c>
      <c r="H3" s="24"/>
      <c r="I3" s="25"/>
      <c r="J3" s="23"/>
    </row>
    <row r="4" spans="1:12" x14ac:dyDescent="0.25">
      <c r="A4" s="52">
        <v>2</v>
      </c>
      <c r="B4" s="53">
        <v>50001</v>
      </c>
      <c r="C4" s="52" t="s">
        <v>141</v>
      </c>
      <c r="D4" s="51">
        <v>6690</v>
      </c>
      <c r="E4" s="54">
        <v>5780</v>
      </c>
      <c r="F4" s="51">
        <v>6975</v>
      </c>
      <c r="G4" s="61">
        <f t="shared" ref="G4:G28" si="0">D4+E4+F4</f>
        <v>19445</v>
      </c>
      <c r="H4" s="24"/>
      <c r="I4" s="25"/>
      <c r="J4" s="23"/>
    </row>
    <row r="5" spans="1:12" x14ac:dyDescent="0.25">
      <c r="A5" s="52">
        <v>3</v>
      </c>
      <c r="B5" s="53">
        <v>50009</v>
      </c>
      <c r="C5" s="52" t="s">
        <v>142</v>
      </c>
      <c r="D5" s="54">
        <v>1882.8200000000002</v>
      </c>
      <c r="E5" s="54">
        <v>74809.17</v>
      </c>
      <c r="F5" s="51">
        <v>36440.559999999998</v>
      </c>
      <c r="G5" s="61">
        <f t="shared" si="0"/>
        <v>113132.55</v>
      </c>
      <c r="H5" s="24"/>
      <c r="I5" s="25"/>
      <c r="J5" s="23"/>
    </row>
    <row r="6" spans="1:12" x14ac:dyDescent="0.25">
      <c r="A6" s="52">
        <v>4</v>
      </c>
      <c r="B6" s="53">
        <v>50013</v>
      </c>
      <c r="C6" s="52" t="s">
        <v>143</v>
      </c>
      <c r="D6" s="51">
        <v>32</v>
      </c>
      <c r="E6" s="51">
        <v>9</v>
      </c>
      <c r="F6" s="51">
        <v>126</v>
      </c>
      <c r="G6" s="61">
        <f t="shared" si="0"/>
        <v>167</v>
      </c>
      <c r="H6" s="24"/>
      <c r="I6" s="25"/>
      <c r="J6" s="23"/>
    </row>
    <row r="7" spans="1:12" x14ac:dyDescent="0.25">
      <c r="A7" s="52">
        <v>5</v>
      </c>
      <c r="B7" s="53">
        <v>50014</v>
      </c>
      <c r="C7" s="52" t="s">
        <v>144</v>
      </c>
      <c r="D7" s="51">
        <v>0</v>
      </c>
      <c r="E7" s="51">
        <v>0</v>
      </c>
      <c r="F7" s="51">
        <v>0</v>
      </c>
      <c r="G7" s="61">
        <f t="shared" si="0"/>
        <v>0</v>
      </c>
      <c r="H7" s="24"/>
    </row>
    <row r="8" spans="1:12" x14ac:dyDescent="0.25">
      <c r="A8" s="52">
        <v>6</v>
      </c>
      <c r="B8" s="53">
        <v>50015</v>
      </c>
      <c r="C8" s="52" t="s">
        <v>145</v>
      </c>
      <c r="D8" s="51">
        <v>0</v>
      </c>
      <c r="E8" s="51">
        <v>55</v>
      </c>
      <c r="F8" s="51">
        <v>113</v>
      </c>
      <c r="G8" s="61">
        <f t="shared" si="0"/>
        <v>168</v>
      </c>
      <c r="H8" s="24"/>
    </row>
    <row r="9" spans="1:12" x14ac:dyDescent="0.25">
      <c r="A9" s="52">
        <v>7</v>
      </c>
      <c r="B9" s="53">
        <v>50016</v>
      </c>
      <c r="C9" s="52" t="s">
        <v>146</v>
      </c>
      <c r="D9" s="51">
        <v>3274</v>
      </c>
      <c r="E9" s="51">
        <v>2866</v>
      </c>
      <c r="F9" s="51">
        <v>3231</v>
      </c>
      <c r="G9" s="61">
        <f t="shared" si="0"/>
        <v>9371</v>
      </c>
      <c r="H9" s="24"/>
    </row>
    <row r="10" spans="1:12" x14ac:dyDescent="0.25">
      <c r="A10" s="52">
        <v>8</v>
      </c>
      <c r="B10" s="53">
        <v>50017</v>
      </c>
      <c r="C10" s="52" t="s">
        <v>147</v>
      </c>
      <c r="D10" s="51">
        <v>372</v>
      </c>
      <c r="E10" s="51">
        <v>0</v>
      </c>
      <c r="F10" s="51">
        <v>464</v>
      </c>
      <c r="G10" s="61">
        <f t="shared" si="0"/>
        <v>836</v>
      </c>
      <c r="H10" s="24"/>
      <c r="I10" s="25"/>
      <c r="J10" s="23"/>
    </row>
    <row r="11" spans="1:12" x14ac:dyDescent="0.25">
      <c r="A11" s="52">
        <v>9</v>
      </c>
      <c r="B11" s="53">
        <v>50019</v>
      </c>
      <c r="C11" s="52" t="s">
        <v>148</v>
      </c>
      <c r="D11" s="51">
        <v>362.6</v>
      </c>
      <c r="E11" s="51">
        <v>312.89999999999998</v>
      </c>
      <c r="F11" s="51">
        <v>147.1</v>
      </c>
      <c r="G11" s="61">
        <f t="shared" si="0"/>
        <v>822.6</v>
      </c>
      <c r="H11" s="24"/>
      <c r="I11" s="25"/>
      <c r="J11" s="23"/>
    </row>
    <row r="12" spans="1:12" x14ac:dyDescent="0.25">
      <c r="A12" s="52">
        <v>10</v>
      </c>
      <c r="B12" s="53">
        <v>50026</v>
      </c>
      <c r="C12" s="52" t="s">
        <v>149</v>
      </c>
      <c r="D12" s="51">
        <v>0</v>
      </c>
      <c r="E12" s="51">
        <v>1447.9199999999998</v>
      </c>
      <c r="F12" s="51">
        <v>1474.1599999999999</v>
      </c>
      <c r="G12" s="61">
        <f t="shared" si="0"/>
        <v>2922.08</v>
      </c>
      <c r="H12" s="24"/>
      <c r="I12" s="25"/>
      <c r="J12" s="23"/>
    </row>
    <row r="13" spans="1:12" x14ac:dyDescent="0.25">
      <c r="A13" s="52">
        <v>11</v>
      </c>
      <c r="B13" s="53">
        <v>50032</v>
      </c>
      <c r="C13" s="52" t="s">
        <v>150</v>
      </c>
      <c r="D13" s="51">
        <v>1389</v>
      </c>
      <c r="E13" s="51">
        <v>1217</v>
      </c>
      <c r="F13" s="51">
        <v>2476</v>
      </c>
      <c r="G13" s="61">
        <f t="shared" si="0"/>
        <v>5082</v>
      </c>
      <c r="H13" s="24"/>
      <c r="I13" s="25"/>
      <c r="J13" s="23"/>
    </row>
    <row r="14" spans="1:12" x14ac:dyDescent="0.25">
      <c r="A14" s="52">
        <v>12</v>
      </c>
      <c r="B14" s="53">
        <v>50103</v>
      </c>
      <c r="C14" s="52" t="s">
        <v>151</v>
      </c>
      <c r="D14" s="54">
        <v>0</v>
      </c>
      <c r="E14" s="54">
        <v>345</v>
      </c>
      <c r="F14" s="51">
        <v>0</v>
      </c>
      <c r="G14" s="61">
        <f t="shared" si="0"/>
        <v>345</v>
      </c>
      <c r="H14" s="24"/>
      <c r="I14" s="25"/>
      <c r="J14" s="23"/>
    </row>
    <row r="15" spans="1:12" x14ac:dyDescent="0.25">
      <c r="A15" s="52">
        <v>13</v>
      </c>
      <c r="B15" s="53">
        <v>50104</v>
      </c>
      <c r="C15" s="52" t="s">
        <v>152</v>
      </c>
      <c r="D15" s="54">
        <v>5500</v>
      </c>
      <c r="E15" s="54">
        <v>150</v>
      </c>
      <c r="F15" s="51">
        <v>2442.23</v>
      </c>
      <c r="G15" s="61">
        <f t="shared" si="0"/>
        <v>8092.23</v>
      </c>
      <c r="H15" s="24"/>
      <c r="I15" s="25"/>
      <c r="J15" s="23"/>
    </row>
    <row r="16" spans="1:12" x14ac:dyDescent="0.25">
      <c r="A16" s="52">
        <v>14</v>
      </c>
      <c r="B16" s="53">
        <v>50205</v>
      </c>
      <c r="C16" s="52" t="s">
        <v>153</v>
      </c>
      <c r="D16" s="54">
        <v>233</v>
      </c>
      <c r="E16" s="54">
        <v>465</v>
      </c>
      <c r="F16" s="51">
        <v>928.5</v>
      </c>
      <c r="G16" s="61">
        <f t="shared" si="0"/>
        <v>1626.5</v>
      </c>
      <c r="H16" s="24"/>
      <c r="I16" s="25"/>
      <c r="J16" s="23"/>
    </row>
    <row r="17" spans="1:10" x14ac:dyDescent="0.25">
      <c r="A17" s="52">
        <v>15</v>
      </c>
      <c r="B17" s="53">
        <v>50029</v>
      </c>
      <c r="C17" s="52" t="s">
        <v>154</v>
      </c>
      <c r="D17" s="51">
        <v>4040</v>
      </c>
      <c r="E17" s="54">
        <v>4660</v>
      </c>
      <c r="F17" s="51">
        <v>9740</v>
      </c>
      <c r="G17" s="61">
        <f t="shared" si="0"/>
        <v>18440</v>
      </c>
      <c r="H17" s="24"/>
      <c r="I17" s="25"/>
      <c r="J17" s="23"/>
    </row>
    <row r="18" spans="1:10" x14ac:dyDescent="0.25">
      <c r="A18" s="52">
        <v>16</v>
      </c>
      <c r="B18" s="53">
        <v>50401</v>
      </c>
      <c r="C18" s="52" t="s">
        <v>155</v>
      </c>
      <c r="D18" s="54">
        <v>0</v>
      </c>
      <c r="E18" s="54">
        <v>0</v>
      </c>
      <c r="F18" s="51">
        <v>0</v>
      </c>
      <c r="G18" s="61">
        <f t="shared" si="0"/>
        <v>0</v>
      </c>
      <c r="H18" s="24"/>
      <c r="I18" s="25"/>
      <c r="J18" s="23"/>
    </row>
    <row r="19" spans="1:10" x14ac:dyDescent="0.25">
      <c r="A19" s="52">
        <v>17</v>
      </c>
      <c r="B19" s="53">
        <v>50403</v>
      </c>
      <c r="C19" s="52" t="s">
        <v>156</v>
      </c>
      <c r="D19" s="51">
        <v>0</v>
      </c>
      <c r="E19" s="54">
        <v>0</v>
      </c>
      <c r="F19" s="51">
        <v>0</v>
      </c>
      <c r="G19" s="61">
        <f t="shared" si="0"/>
        <v>0</v>
      </c>
      <c r="H19" s="24"/>
      <c r="I19" s="25"/>
      <c r="J19" s="23"/>
    </row>
    <row r="20" spans="1:10" x14ac:dyDescent="0.25">
      <c r="A20" s="52">
        <v>18</v>
      </c>
      <c r="B20" s="53">
        <v>50405</v>
      </c>
      <c r="C20" s="52" t="s">
        <v>157</v>
      </c>
      <c r="D20" s="51">
        <v>1383.03</v>
      </c>
      <c r="E20" s="54">
        <v>150</v>
      </c>
      <c r="F20" s="51">
        <v>1260</v>
      </c>
      <c r="G20" s="61">
        <f t="shared" si="0"/>
        <v>2793.0299999999997</v>
      </c>
      <c r="H20" s="24"/>
      <c r="I20" s="25"/>
      <c r="J20" s="23"/>
    </row>
    <row r="21" spans="1:10" x14ac:dyDescent="0.25">
      <c r="A21" s="52">
        <v>19</v>
      </c>
      <c r="B21" s="53">
        <v>50406</v>
      </c>
      <c r="C21" s="52" t="s">
        <v>158</v>
      </c>
      <c r="D21" s="51">
        <v>0</v>
      </c>
      <c r="E21" s="54">
        <v>0</v>
      </c>
      <c r="F21" s="51">
        <v>0</v>
      </c>
      <c r="G21" s="61">
        <f t="shared" si="0"/>
        <v>0</v>
      </c>
      <c r="H21" s="24"/>
      <c r="I21" s="25"/>
      <c r="J21" s="23"/>
    </row>
    <row r="22" spans="1:10" x14ac:dyDescent="0.25">
      <c r="A22" s="52">
        <v>20</v>
      </c>
      <c r="B22" s="53">
        <v>50407</v>
      </c>
      <c r="C22" s="52" t="s">
        <v>159</v>
      </c>
      <c r="D22" s="51">
        <v>290</v>
      </c>
      <c r="E22" s="54">
        <v>100</v>
      </c>
      <c r="F22" s="51">
        <v>291</v>
      </c>
      <c r="G22" s="61">
        <f t="shared" si="0"/>
        <v>681</v>
      </c>
      <c r="H22" s="24"/>
      <c r="I22" s="25"/>
      <c r="J22" s="23"/>
    </row>
    <row r="23" spans="1:10" x14ac:dyDescent="0.25">
      <c r="A23" s="52">
        <v>21</v>
      </c>
      <c r="B23" s="53">
        <v>50408</v>
      </c>
      <c r="C23" s="52" t="s">
        <v>160</v>
      </c>
      <c r="D23" s="51">
        <v>615</v>
      </c>
      <c r="E23" s="54">
        <v>2683.1</v>
      </c>
      <c r="F23" s="51">
        <v>4819.96</v>
      </c>
      <c r="G23" s="61">
        <f t="shared" si="0"/>
        <v>8118.0599999999995</v>
      </c>
      <c r="H23" s="24"/>
      <c r="I23" s="25"/>
      <c r="J23" s="23"/>
    </row>
    <row r="24" spans="1:10" x14ac:dyDescent="0.25">
      <c r="A24" s="52">
        <v>22</v>
      </c>
      <c r="B24" s="53">
        <v>50409</v>
      </c>
      <c r="C24" s="52" t="s">
        <v>161</v>
      </c>
      <c r="D24" s="51">
        <v>3536.5</v>
      </c>
      <c r="E24" s="54">
        <v>3101.5</v>
      </c>
      <c r="F24" s="51">
        <v>3141.5</v>
      </c>
      <c r="G24" s="61">
        <f t="shared" si="0"/>
        <v>9779.5</v>
      </c>
      <c r="H24" s="24"/>
      <c r="I24" s="25"/>
      <c r="J24" s="23"/>
    </row>
    <row r="25" spans="1:10" x14ac:dyDescent="0.25">
      <c r="A25" s="52">
        <v>23</v>
      </c>
      <c r="B25" s="53">
        <v>50409</v>
      </c>
      <c r="C25" s="52" t="s">
        <v>162</v>
      </c>
      <c r="D25" s="54">
        <v>2553</v>
      </c>
      <c r="E25" s="54">
        <v>2603</v>
      </c>
      <c r="F25" s="51">
        <v>2604</v>
      </c>
      <c r="G25" s="61">
        <f t="shared" si="0"/>
        <v>7760</v>
      </c>
      <c r="H25" s="24"/>
      <c r="I25" s="25"/>
      <c r="J25" s="23"/>
    </row>
    <row r="26" spans="1:10" x14ac:dyDescent="0.25">
      <c r="A26" s="52">
        <v>24</v>
      </c>
      <c r="B26" s="53">
        <v>50409</v>
      </c>
      <c r="C26" s="52" t="s">
        <v>163</v>
      </c>
      <c r="D26" s="54">
        <v>50</v>
      </c>
      <c r="E26" s="54">
        <v>2410</v>
      </c>
      <c r="F26" s="51">
        <v>15820</v>
      </c>
      <c r="G26" s="61">
        <f t="shared" si="0"/>
        <v>18280</v>
      </c>
      <c r="H26" s="24"/>
      <c r="I26" s="25"/>
      <c r="J26" s="23"/>
    </row>
    <row r="27" spans="1:10" x14ac:dyDescent="0.25">
      <c r="A27" s="52">
        <v>25</v>
      </c>
      <c r="B27" s="53">
        <v>50409</v>
      </c>
      <c r="C27" s="52" t="s">
        <v>164</v>
      </c>
      <c r="D27" s="54">
        <v>9</v>
      </c>
      <c r="E27" s="54">
        <v>18</v>
      </c>
      <c r="F27" s="51">
        <v>12</v>
      </c>
      <c r="G27" s="61">
        <f t="shared" si="0"/>
        <v>39</v>
      </c>
      <c r="H27" s="24"/>
      <c r="I27" s="25"/>
      <c r="J27" s="23"/>
    </row>
    <row r="28" spans="1:10" x14ac:dyDescent="0.25">
      <c r="A28" s="55">
        <v>28</v>
      </c>
      <c r="B28" s="56">
        <v>50504</v>
      </c>
      <c r="C28" s="55" t="s">
        <v>165</v>
      </c>
      <c r="D28" s="57">
        <v>3010</v>
      </c>
      <c r="E28" s="57">
        <v>3786</v>
      </c>
      <c r="F28" s="58">
        <v>7092</v>
      </c>
      <c r="G28" s="62">
        <f t="shared" si="0"/>
        <v>13888</v>
      </c>
      <c r="H28" s="26"/>
      <c r="I28" s="27"/>
      <c r="J28" s="23"/>
    </row>
    <row r="29" spans="1:10" x14ac:dyDescent="0.25">
      <c r="A29" s="177" t="s">
        <v>2</v>
      </c>
      <c r="B29" s="177"/>
      <c r="C29" s="177"/>
      <c r="D29" s="59">
        <f>SUM(D3:D28)</f>
        <v>71739.89</v>
      </c>
      <c r="E29" s="59">
        <f>SUM(E3:E28)</f>
        <v>130696.43</v>
      </c>
      <c r="F29" s="59">
        <f>SUM(F3:F28)</f>
        <v>139782.57</v>
      </c>
      <c r="G29" s="63">
        <f>SUM(G3:G28)</f>
        <v>342218.89000000007</v>
      </c>
    </row>
    <row r="30" spans="1:10" x14ac:dyDescent="0.25">
      <c r="A30" s="166" t="s">
        <v>183</v>
      </c>
      <c r="B30" s="166"/>
      <c r="C30" s="166"/>
      <c r="D30" s="166"/>
      <c r="E30" s="166"/>
      <c r="F30" s="166"/>
      <c r="G30" s="166"/>
    </row>
    <row r="34" spans="3:5" x14ac:dyDescent="0.25">
      <c r="C34" s="20" t="s">
        <v>116</v>
      </c>
      <c r="D34" s="20" t="s">
        <v>117</v>
      </c>
      <c r="E34" s="20" t="s">
        <v>118</v>
      </c>
    </row>
    <row r="35" spans="3:5" x14ac:dyDescent="0.25">
      <c r="C35" s="20"/>
      <c r="D35" s="20"/>
      <c r="E35" s="20"/>
    </row>
    <row r="36" spans="3:5" x14ac:dyDescent="0.25">
      <c r="C36" s="28">
        <f>D29</f>
        <v>71739.89</v>
      </c>
      <c r="D36" s="29">
        <f>E29</f>
        <v>130696.43</v>
      </c>
      <c r="E36" s="30">
        <f>F29</f>
        <v>139782.57</v>
      </c>
    </row>
  </sheetData>
  <mergeCells count="2">
    <mergeCell ref="A30:G30"/>
    <mergeCell ref="A29:C2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2" sqref="A2"/>
    </sheetView>
  </sheetViews>
  <sheetFormatPr defaultRowHeight="15" x14ac:dyDescent="0.25"/>
  <cols>
    <col min="1" max="1" width="25.28515625" customWidth="1"/>
    <col min="2" max="2" width="13.85546875" customWidth="1"/>
    <col min="3" max="3" width="8.7109375" customWidth="1"/>
    <col min="4" max="4" width="12.85546875" customWidth="1"/>
    <col min="5" max="5" width="9.140625" customWidth="1"/>
    <col min="6" max="6" width="8.7109375" customWidth="1"/>
    <col min="7" max="7" width="13.140625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t="s">
        <v>184</v>
      </c>
    </row>
    <row r="2" spans="1:14" ht="77.25" x14ac:dyDescent="0.25">
      <c r="A2" s="86" t="s">
        <v>4</v>
      </c>
      <c r="B2" s="87" t="s">
        <v>124</v>
      </c>
      <c r="C2" s="87" t="s">
        <v>125</v>
      </c>
      <c r="D2" s="8" t="s">
        <v>8</v>
      </c>
      <c r="E2" s="8" t="s">
        <v>6</v>
      </c>
      <c r="F2" s="8" t="s">
        <v>11</v>
      </c>
      <c r="G2" s="8" t="s">
        <v>10</v>
      </c>
      <c r="H2" s="8" t="s">
        <v>9</v>
      </c>
      <c r="J2" s="41"/>
      <c r="K2" s="32"/>
      <c r="L2" s="44"/>
      <c r="M2" s="45"/>
      <c r="N2" s="32"/>
    </row>
    <row r="3" spans="1:14" ht="27" customHeight="1" x14ac:dyDescent="0.25">
      <c r="A3" s="88" t="s">
        <v>0</v>
      </c>
      <c r="B3" s="89">
        <v>11677821</v>
      </c>
      <c r="C3" s="90">
        <f>B3*100/B10</f>
        <v>86.313648637381689</v>
      </c>
      <c r="D3" s="5">
        <v>2237482.9700000002</v>
      </c>
      <c r="E3" s="33">
        <f>D3*100/B3</f>
        <v>19.160106752792327</v>
      </c>
      <c r="F3" s="91">
        <f>D3*100/D10</f>
        <v>99.955014317084476</v>
      </c>
      <c r="G3" s="5">
        <v>2006761.76</v>
      </c>
      <c r="H3" s="33">
        <f>(D3-G3)*100/G3</f>
        <v>11.497189880676229</v>
      </c>
      <c r="J3" s="41"/>
      <c r="K3" s="43"/>
      <c r="L3" s="44"/>
      <c r="M3" s="45"/>
      <c r="N3" s="32"/>
    </row>
    <row r="4" spans="1:14" ht="27.75" customHeight="1" x14ac:dyDescent="0.25">
      <c r="A4" s="88" t="s">
        <v>5</v>
      </c>
      <c r="B4" s="92">
        <v>1373774</v>
      </c>
      <c r="C4" s="90">
        <f>B4*100/B10</f>
        <v>10.153901686211015</v>
      </c>
      <c r="D4" s="50">
        <v>0</v>
      </c>
      <c r="E4" s="33"/>
      <c r="F4" s="91"/>
      <c r="G4" s="6">
        <v>51370.75</v>
      </c>
      <c r="H4" s="33">
        <f>(D4-G4)*100/G4</f>
        <v>-100</v>
      </c>
      <c r="J4" s="46"/>
      <c r="K4" s="32"/>
      <c r="L4" s="170"/>
      <c r="M4" s="47"/>
      <c r="N4" s="32"/>
    </row>
    <row r="5" spans="1:14" ht="27" customHeight="1" x14ac:dyDescent="0.25">
      <c r="A5" s="88" t="s">
        <v>1</v>
      </c>
      <c r="B5" s="93">
        <v>0</v>
      </c>
      <c r="C5" s="90">
        <f>B5*100/B10</f>
        <v>0</v>
      </c>
      <c r="D5" s="12">
        <v>0</v>
      </c>
      <c r="E5" s="33"/>
      <c r="F5" s="91"/>
      <c r="G5" s="12"/>
      <c r="H5" s="33"/>
      <c r="J5" s="46"/>
      <c r="K5" s="48"/>
      <c r="L5" s="170"/>
      <c r="M5" s="48"/>
      <c r="N5" s="39"/>
    </row>
    <row r="6" spans="1:14" ht="26.25" x14ac:dyDescent="0.25">
      <c r="A6" s="88" t="s">
        <v>172</v>
      </c>
      <c r="B6" s="93">
        <v>31332.12</v>
      </c>
      <c r="C6" s="90">
        <f>B6*100/B10</f>
        <v>0.23158340898908109</v>
      </c>
      <c r="D6" s="12"/>
      <c r="E6" s="33"/>
      <c r="F6" s="91"/>
      <c r="G6" s="12"/>
      <c r="H6" s="33"/>
      <c r="J6" s="46"/>
      <c r="K6" s="48"/>
      <c r="L6" s="170"/>
      <c r="M6" s="48"/>
      <c r="N6" s="39"/>
    </row>
    <row r="7" spans="1:14" ht="33" customHeight="1" x14ac:dyDescent="0.25">
      <c r="A7" s="88" t="s">
        <v>173</v>
      </c>
      <c r="B7" s="93">
        <v>18341.330000000002</v>
      </c>
      <c r="C7" s="90">
        <f>B7*100/B10</f>
        <v>0.13556528338311302</v>
      </c>
      <c r="D7" s="12"/>
      <c r="E7" s="33"/>
      <c r="F7" s="91"/>
      <c r="G7" s="12"/>
      <c r="H7" s="33"/>
      <c r="J7" s="46"/>
      <c r="K7" s="48"/>
      <c r="L7" s="170"/>
      <c r="M7" s="48"/>
      <c r="N7" s="39"/>
    </row>
    <row r="8" spans="1:14" ht="26.25" customHeight="1" x14ac:dyDescent="0.25">
      <c r="A8" s="88" t="s">
        <v>174</v>
      </c>
      <c r="B8" s="92">
        <v>1510.5</v>
      </c>
      <c r="C8" s="90">
        <f>B8*100/B10</f>
        <v>1.1164477197138494E-2</v>
      </c>
      <c r="D8" s="5">
        <v>1007</v>
      </c>
      <c r="E8" s="33">
        <f t="shared" ref="E8" si="0">D8*100/B8</f>
        <v>66.666666666666671</v>
      </c>
      <c r="F8" s="91">
        <f>D8*100/D10</f>
        <v>4.4985682915523621E-2</v>
      </c>
      <c r="G8" s="7">
        <v>1359.42</v>
      </c>
      <c r="H8" s="33">
        <f>(0-0)*100/G10</f>
        <v>0</v>
      </c>
      <c r="J8" s="49"/>
      <c r="K8" s="47"/>
      <c r="L8" s="170"/>
      <c r="M8" s="49"/>
      <c r="N8" s="39"/>
    </row>
    <row r="9" spans="1:14" ht="26.25" x14ac:dyDescent="0.25">
      <c r="A9" s="88" t="s">
        <v>175</v>
      </c>
      <c r="B9" s="92">
        <v>426739.48</v>
      </c>
      <c r="C9" s="90">
        <f>B9*100/B10</f>
        <v>3.1541365068379599</v>
      </c>
      <c r="D9" s="5"/>
      <c r="E9" s="33"/>
      <c r="F9" s="91"/>
      <c r="G9" s="7"/>
      <c r="H9" s="33"/>
    </row>
    <row r="10" spans="1:14" ht="28.5" customHeight="1" x14ac:dyDescent="0.25">
      <c r="A10" s="94" t="s">
        <v>2</v>
      </c>
      <c r="B10" s="95">
        <f>SUM(B3:B9)</f>
        <v>13529518.43</v>
      </c>
      <c r="C10" s="96">
        <f>SUM(C3:C9)</f>
        <v>100</v>
      </c>
      <c r="D10" s="5">
        <f>SUM(D3:D9)</f>
        <v>2238489.9700000002</v>
      </c>
      <c r="E10" s="97">
        <f>D10*100/B10</f>
        <v>16.545230205950503</v>
      </c>
      <c r="F10" s="50"/>
      <c r="G10" s="5">
        <f>SUM(G3:G9)</f>
        <v>2059491.93</v>
      </c>
      <c r="H10" s="97">
        <f>(D10-G10)*100/G10</f>
        <v>8.6913688464902243</v>
      </c>
    </row>
    <row r="11" spans="1:14" x14ac:dyDescent="0.25">
      <c r="A11" s="166" t="s">
        <v>185</v>
      </c>
      <c r="B11" s="166"/>
      <c r="C11" s="166"/>
      <c r="D11" s="166"/>
      <c r="E11" s="166"/>
      <c r="F11" s="166"/>
      <c r="G11" s="166"/>
      <c r="H11" s="166"/>
    </row>
    <row r="16" spans="1:14" ht="26.25" x14ac:dyDescent="0.25">
      <c r="A16" s="8" t="s">
        <v>8</v>
      </c>
      <c r="B16" s="5">
        <v>2238489.9700000002</v>
      </c>
    </row>
    <row r="17" spans="1:8" ht="26.25" x14ac:dyDescent="0.25">
      <c r="A17" s="8" t="s">
        <v>10</v>
      </c>
      <c r="B17" s="5">
        <v>2059491.93</v>
      </c>
    </row>
    <row r="21" spans="1:8" x14ac:dyDescent="0.25">
      <c r="A21" s="178" t="s">
        <v>186</v>
      </c>
      <c r="B21" s="178"/>
      <c r="C21" s="178"/>
      <c r="D21" s="178"/>
      <c r="E21" s="178"/>
      <c r="F21" s="85"/>
      <c r="G21" s="85"/>
      <c r="H21" s="85"/>
    </row>
  </sheetData>
  <mergeCells count="3">
    <mergeCell ref="A21:E21"/>
    <mergeCell ref="L4:L8"/>
    <mergeCell ref="A11:H11"/>
  </mergeCells>
  <pageMargins left="0.45" right="0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A2" sqref="A2"/>
    </sheetView>
  </sheetViews>
  <sheetFormatPr defaultRowHeight="15" x14ac:dyDescent="0.25"/>
  <cols>
    <col min="1" max="1" width="22.42578125" customWidth="1"/>
    <col min="2" max="2" width="13.5703125" customWidth="1"/>
    <col min="3" max="3" width="13.85546875" customWidth="1"/>
    <col min="4" max="4" width="11.5703125" customWidth="1"/>
    <col min="5" max="5" width="10.5703125" customWidth="1"/>
    <col min="6" max="6" width="14" customWidth="1"/>
    <col min="7" max="7" width="10.42578125" customWidth="1"/>
  </cols>
  <sheetData>
    <row r="1" spans="1:7" x14ac:dyDescent="0.25">
      <c r="A1" s="183" t="s">
        <v>187</v>
      </c>
      <c r="B1" s="183"/>
      <c r="C1" s="183"/>
      <c r="D1" s="183"/>
      <c r="E1" s="183"/>
      <c r="F1" s="183"/>
      <c r="G1" s="183"/>
    </row>
    <row r="2" spans="1:7" ht="78" customHeight="1" x14ac:dyDescent="0.25">
      <c r="A2" s="10" t="s">
        <v>12</v>
      </c>
      <c r="B2" s="4" t="s">
        <v>119</v>
      </c>
      <c r="C2" s="4" t="s">
        <v>120</v>
      </c>
      <c r="D2" s="4" t="s">
        <v>6</v>
      </c>
      <c r="E2" s="4" t="s">
        <v>121</v>
      </c>
      <c r="F2" s="4" t="s">
        <v>122</v>
      </c>
      <c r="G2" s="4" t="s">
        <v>123</v>
      </c>
    </row>
    <row r="3" spans="1:7" x14ac:dyDescent="0.25">
      <c r="A3" s="98"/>
      <c r="B3" s="4">
        <v>2023</v>
      </c>
      <c r="C3" s="4">
        <v>2023</v>
      </c>
      <c r="D3" s="99"/>
      <c r="E3" s="98"/>
      <c r="F3" s="4">
        <v>2022</v>
      </c>
      <c r="G3" s="4" t="s">
        <v>13</v>
      </c>
    </row>
    <row r="4" spans="1:7" x14ac:dyDescent="0.25">
      <c r="A4" s="11"/>
      <c r="B4" s="12"/>
      <c r="C4" s="12"/>
      <c r="D4" s="8"/>
      <c r="E4" s="182">
        <f>C5*100/C14</f>
        <v>77.524597083631335</v>
      </c>
      <c r="F4" s="12"/>
      <c r="G4" s="100"/>
    </row>
    <row r="5" spans="1:7" x14ac:dyDescent="0.25">
      <c r="A5" s="11" t="s">
        <v>14</v>
      </c>
      <c r="B5" s="103">
        <v>6753688</v>
      </c>
      <c r="C5" s="5">
        <v>1735380.33</v>
      </c>
      <c r="D5" s="33">
        <f>C5*100/B5</f>
        <v>25.695299072151393</v>
      </c>
      <c r="E5" s="182"/>
      <c r="F5" s="5">
        <v>1516612.98</v>
      </c>
      <c r="G5" s="33">
        <f>(C5-F5)*100/F5</f>
        <v>14.424731482912673</v>
      </c>
    </row>
    <row r="6" spans="1:7" x14ac:dyDescent="0.25">
      <c r="A6" s="11"/>
      <c r="B6" s="100"/>
      <c r="C6" s="100"/>
      <c r="D6" s="97"/>
      <c r="E6" s="182">
        <f>C7*100/C14</f>
        <v>15.839286070153799</v>
      </c>
      <c r="F6" s="100"/>
      <c r="G6" s="100"/>
    </row>
    <row r="7" spans="1:7" x14ac:dyDescent="0.25">
      <c r="A7" s="11" t="s">
        <v>15</v>
      </c>
      <c r="B7" s="103">
        <v>1660000</v>
      </c>
      <c r="C7" s="101">
        <v>354560.83</v>
      </c>
      <c r="D7" s="33">
        <f t="shared" ref="D7:D13" si="0">C7*100/B7</f>
        <v>21.359086144578313</v>
      </c>
      <c r="E7" s="182"/>
      <c r="F7" s="5">
        <v>276134.88</v>
      </c>
      <c r="G7" s="33">
        <f>(C7-F7)*100/F7</f>
        <v>28.401319673921673</v>
      </c>
    </row>
    <row r="8" spans="1:7" x14ac:dyDescent="0.25">
      <c r="A8" s="11"/>
      <c r="B8" s="100"/>
      <c r="C8" s="100"/>
      <c r="D8" s="33"/>
      <c r="E8" s="182">
        <f>C9*100/C14</f>
        <v>3.5749371707035165</v>
      </c>
      <c r="F8" s="100"/>
      <c r="G8" s="100"/>
    </row>
    <row r="9" spans="1:7" x14ac:dyDescent="0.25">
      <c r="A9" s="11" t="s">
        <v>16</v>
      </c>
      <c r="B9" s="103">
        <v>200000</v>
      </c>
      <c r="C9" s="5">
        <v>80024.61</v>
      </c>
      <c r="D9" s="33">
        <f t="shared" si="0"/>
        <v>40.012304999999998</v>
      </c>
      <c r="E9" s="182"/>
      <c r="F9" s="5">
        <v>37243.14</v>
      </c>
      <c r="G9" s="33">
        <f>(C9-F9)*100/F9</f>
        <v>114.87073861119121</v>
      </c>
    </row>
    <row r="10" spans="1:7" x14ac:dyDescent="0.25">
      <c r="A10" s="12"/>
      <c r="B10" s="100"/>
      <c r="C10" s="100"/>
      <c r="D10" s="33"/>
      <c r="E10" s="182">
        <f>C11*100/C14</f>
        <v>0.60978606931171542</v>
      </c>
      <c r="F10" s="100"/>
      <c r="G10" s="100"/>
    </row>
    <row r="11" spans="1:7" ht="15.75" customHeight="1" x14ac:dyDescent="0.25">
      <c r="A11" s="13" t="s">
        <v>17</v>
      </c>
      <c r="B11" s="103">
        <v>400000</v>
      </c>
      <c r="C11" s="101">
        <v>13650</v>
      </c>
      <c r="D11" s="33">
        <f t="shared" si="0"/>
        <v>3.4125000000000001</v>
      </c>
      <c r="E11" s="182"/>
      <c r="F11" s="5">
        <v>20500</v>
      </c>
      <c r="G11" s="33">
        <f>(C11-F11)*100/F11</f>
        <v>-33.414634146341463</v>
      </c>
    </row>
    <row r="12" spans="1:7" x14ac:dyDescent="0.25">
      <c r="A12" s="11"/>
      <c r="B12" s="100"/>
      <c r="C12" s="100"/>
      <c r="D12" s="33"/>
      <c r="E12" s="182">
        <f>C13*100/C14</f>
        <v>2.4513936061996291</v>
      </c>
      <c r="F12" s="100"/>
      <c r="G12" s="100"/>
    </row>
    <row r="13" spans="1:7" x14ac:dyDescent="0.25">
      <c r="A13" s="11" t="s">
        <v>18</v>
      </c>
      <c r="B13" s="103">
        <v>4037907</v>
      </c>
      <c r="C13" s="101">
        <v>54874.2</v>
      </c>
      <c r="D13" s="33">
        <f t="shared" si="0"/>
        <v>1.3589763211485555</v>
      </c>
      <c r="E13" s="182"/>
      <c r="F13" s="5">
        <v>209000.93</v>
      </c>
      <c r="G13" s="33">
        <f>(C13-F13)*100/F13</f>
        <v>-73.744518744485958</v>
      </c>
    </row>
    <row r="14" spans="1:7" ht="24.75" customHeight="1" x14ac:dyDescent="0.25">
      <c r="A14" s="10" t="s">
        <v>2</v>
      </c>
      <c r="B14" s="104">
        <f>SUM(B5:B13)</f>
        <v>13051595</v>
      </c>
      <c r="C14" s="9">
        <f>SUM(C5:C13)</f>
        <v>2238489.9700000002</v>
      </c>
      <c r="D14" s="105">
        <f>C14*100/B14</f>
        <v>17.151083603191797</v>
      </c>
      <c r="E14" s="4">
        <v>100</v>
      </c>
      <c r="F14" s="106">
        <f>SUM(F4:F13)</f>
        <v>2059491.9299999997</v>
      </c>
      <c r="G14" s="105">
        <f>(C14-F14)*100/F14</f>
        <v>8.6913688464902386</v>
      </c>
    </row>
    <row r="15" spans="1:7" x14ac:dyDescent="0.25">
      <c r="A15" s="180" t="s">
        <v>188</v>
      </c>
      <c r="B15" s="180"/>
      <c r="C15" s="180"/>
      <c r="D15" s="180"/>
      <c r="E15" s="180"/>
      <c r="F15" s="180"/>
      <c r="G15" s="180"/>
    </row>
    <row r="18" spans="1:7" ht="45" customHeight="1" x14ac:dyDescent="0.25">
      <c r="A18" s="181" t="s">
        <v>20</v>
      </c>
      <c r="B18" s="181"/>
    </row>
    <row r="19" spans="1:7" x14ac:dyDescent="0.25">
      <c r="A19" s="10" t="s">
        <v>14</v>
      </c>
      <c r="B19" s="9">
        <f>C5</f>
        <v>1735380.33</v>
      </c>
    </row>
    <row r="20" spans="1:7" x14ac:dyDescent="0.25">
      <c r="A20" s="10" t="s">
        <v>15</v>
      </c>
      <c r="B20" s="14">
        <v>354560.83</v>
      </c>
    </row>
    <row r="21" spans="1:7" x14ac:dyDescent="0.25">
      <c r="A21" s="10" t="s">
        <v>16</v>
      </c>
      <c r="B21" s="9">
        <v>80024.61</v>
      </c>
    </row>
    <row r="22" spans="1:7" x14ac:dyDescent="0.25">
      <c r="A22" s="15" t="s">
        <v>17</v>
      </c>
      <c r="B22" s="14">
        <v>13650</v>
      </c>
    </row>
    <row r="23" spans="1:7" x14ac:dyDescent="0.25">
      <c r="A23" s="10" t="s">
        <v>18</v>
      </c>
      <c r="B23" s="14">
        <v>54874.2</v>
      </c>
    </row>
    <row r="24" spans="1:7" x14ac:dyDescent="0.25">
      <c r="A24" s="16"/>
      <c r="B24" s="16"/>
    </row>
    <row r="25" spans="1:7" x14ac:dyDescent="0.25">
      <c r="A25" s="16"/>
      <c r="B25" s="17"/>
    </row>
    <row r="29" spans="1:7" ht="34.5" customHeight="1" x14ac:dyDescent="0.25">
      <c r="A29" s="179" t="s">
        <v>189</v>
      </c>
      <c r="B29" s="179"/>
      <c r="C29" s="179"/>
      <c r="D29" s="179"/>
      <c r="E29" s="102"/>
      <c r="F29" s="102"/>
      <c r="G29" s="102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zoomScaleNormal="100" workbookViewId="0">
      <selection activeCell="A2" sqref="A2"/>
    </sheetView>
  </sheetViews>
  <sheetFormatPr defaultRowHeight="15" x14ac:dyDescent="0.25"/>
  <cols>
    <col min="1" max="1" width="6.42578125" customWidth="1"/>
    <col min="2" max="2" width="13.140625" customWidth="1"/>
    <col min="3" max="3" width="29.5703125" customWidth="1"/>
    <col min="4" max="4" width="17.85546875" customWidth="1"/>
    <col min="5" max="5" width="17.5703125" customWidth="1"/>
    <col min="6" max="6" width="16.28515625" customWidth="1"/>
    <col min="7" max="7" width="15.85546875" customWidth="1"/>
    <col min="8" max="8" width="15" customWidth="1"/>
    <col min="9" max="9" width="20.42578125" customWidth="1"/>
    <col min="10" max="10" width="9.5703125" bestFit="1" customWidth="1"/>
    <col min="11" max="11" width="10" customWidth="1"/>
    <col min="12" max="12" width="14.85546875" customWidth="1"/>
    <col min="13" max="14" width="10.5703125" bestFit="1" customWidth="1"/>
  </cols>
  <sheetData>
    <row r="1" spans="1:7" x14ac:dyDescent="0.25">
      <c r="A1" s="185" t="s">
        <v>190</v>
      </c>
      <c r="B1" s="186"/>
      <c r="C1" s="186"/>
      <c r="D1" s="186"/>
      <c r="E1" s="186"/>
      <c r="F1" s="187"/>
      <c r="G1" s="60"/>
    </row>
    <row r="2" spans="1:7" ht="26.25" customHeight="1" x14ac:dyDescent="0.25">
      <c r="A2" s="151" t="s">
        <v>21</v>
      </c>
      <c r="B2" s="107" t="s">
        <v>45</v>
      </c>
      <c r="C2" s="107" t="s">
        <v>12</v>
      </c>
      <c r="D2" s="108" t="s">
        <v>46</v>
      </c>
      <c r="E2" s="108" t="s">
        <v>47</v>
      </c>
      <c r="F2" s="109" t="s">
        <v>48</v>
      </c>
      <c r="G2" s="3"/>
    </row>
    <row r="3" spans="1:7" x14ac:dyDescent="0.25">
      <c r="A3" s="110">
        <v>1</v>
      </c>
      <c r="B3" s="110">
        <v>11110</v>
      </c>
      <c r="C3" s="110" t="s">
        <v>49</v>
      </c>
      <c r="D3" s="111"/>
      <c r="E3" s="112"/>
      <c r="F3" s="113"/>
      <c r="G3" s="184"/>
    </row>
    <row r="4" spans="1:7" x14ac:dyDescent="0.25">
      <c r="A4" s="114"/>
      <c r="B4" s="114"/>
      <c r="C4" s="114"/>
      <c r="D4" s="115">
        <v>1471004.48</v>
      </c>
      <c r="E4" s="116">
        <v>1269951.4099999999</v>
      </c>
      <c r="F4" s="113">
        <f>D4-E4</f>
        <v>201053.07000000007</v>
      </c>
      <c r="G4" s="184"/>
    </row>
    <row r="5" spans="1:7" x14ac:dyDescent="0.25">
      <c r="A5" s="110">
        <v>2</v>
      </c>
      <c r="B5" s="110">
        <v>11115</v>
      </c>
      <c r="C5" s="110" t="s">
        <v>50</v>
      </c>
      <c r="D5" s="115"/>
      <c r="E5" s="112"/>
      <c r="F5" s="113"/>
      <c r="G5" s="184"/>
    </row>
    <row r="6" spans="1:7" x14ac:dyDescent="0.25">
      <c r="A6" s="114"/>
      <c r="B6" s="114"/>
      <c r="C6" s="114"/>
      <c r="D6" s="115">
        <v>2793.92</v>
      </c>
      <c r="E6" s="116">
        <v>6699.4</v>
      </c>
      <c r="F6" s="113">
        <f t="shared" ref="F6:F20" si="0">D6-E6</f>
        <v>-3905.4799999999996</v>
      </c>
      <c r="G6" s="184"/>
    </row>
    <row r="7" spans="1:7" x14ac:dyDescent="0.25">
      <c r="A7" s="110">
        <v>3</v>
      </c>
      <c r="B7" s="110">
        <v>11125</v>
      </c>
      <c r="C7" s="110" t="s">
        <v>51</v>
      </c>
      <c r="D7" s="115"/>
      <c r="E7" s="112"/>
      <c r="F7" s="113"/>
      <c r="G7" s="184"/>
    </row>
    <row r="8" spans="1:7" x14ac:dyDescent="0.25">
      <c r="A8" s="114"/>
      <c r="B8" s="114"/>
      <c r="C8" s="114"/>
      <c r="D8" s="115">
        <v>567.67999999999995</v>
      </c>
      <c r="E8" s="112">
        <v>592.62</v>
      </c>
      <c r="F8" s="113">
        <f t="shared" si="0"/>
        <v>-24.940000000000055</v>
      </c>
      <c r="G8" s="184"/>
    </row>
    <row r="9" spans="1:7" x14ac:dyDescent="0.25">
      <c r="A9" s="110">
        <v>4</v>
      </c>
      <c r="B9" s="110">
        <v>11126</v>
      </c>
      <c r="C9" s="110" t="s">
        <v>52</v>
      </c>
      <c r="D9" s="115"/>
      <c r="E9" s="112"/>
      <c r="F9" s="113"/>
      <c r="G9" s="184"/>
    </row>
    <row r="10" spans="1:7" x14ac:dyDescent="0.25">
      <c r="A10" s="114"/>
      <c r="B10" s="114"/>
      <c r="C10" s="114"/>
      <c r="D10" s="115">
        <v>2160</v>
      </c>
      <c r="E10" s="116">
        <v>1920</v>
      </c>
      <c r="F10" s="113">
        <f t="shared" si="0"/>
        <v>240</v>
      </c>
      <c r="G10" s="184"/>
    </row>
    <row r="11" spans="1:7" x14ac:dyDescent="0.25">
      <c r="A11" s="110">
        <v>5</v>
      </c>
      <c r="B11" s="110">
        <v>11400</v>
      </c>
      <c r="C11" s="110" t="s">
        <v>53</v>
      </c>
      <c r="D11" s="115"/>
      <c r="E11" s="112"/>
      <c r="F11" s="113"/>
      <c r="G11" s="184"/>
    </row>
    <row r="12" spans="1:7" x14ac:dyDescent="0.25">
      <c r="A12" s="114"/>
      <c r="B12" s="114"/>
      <c r="C12" s="114"/>
      <c r="D12" s="115">
        <v>864.38</v>
      </c>
      <c r="E12" s="116">
        <v>1171.1400000000001</v>
      </c>
      <c r="F12" s="113">
        <f t="shared" si="0"/>
        <v>-306.7600000000001</v>
      </c>
      <c r="G12" s="184"/>
    </row>
    <row r="13" spans="1:7" x14ac:dyDescent="0.25">
      <c r="A13" s="110">
        <v>6</v>
      </c>
      <c r="B13" s="110">
        <v>11500</v>
      </c>
      <c r="C13" s="110" t="s">
        <v>54</v>
      </c>
      <c r="D13" s="115"/>
      <c r="E13" s="112"/>
      <c r="F13" s="117"/>
      <c r="G13" s="184"/>
    </row>
    <row r="14" spans="1:7" x14ac:dyDescent="0.25">
      <c r="A14" s="114"/>
      <c r="B14" s="114"/>
      <c r="C14" s="114"/>
      <c r="D14" s="115">
        <v>93325.03</v>
      </c>
      <c r="E14" s="116">
        <v>73615.520000000004</v>
      </c>
      <c r="F14" s="113">
        <f t="shared" si="0"/>
        <v>19709.509999999995</v>
      </c>
      <c r="G14" s="184"/>
    </row>
    <row r="15" spans="1:7" x14ac:dyDescent="0.25">
      <c r="A15" s="110">
        <v>7</v>
      </c>
      <c r="B15" s="110">
        <v>11600</v>
      </c>
      <c r="C15" s="110" t="s">
        <v>55</v>
      </c>
      <c r="D15" s="115"/>
      <c r="E15" s="112"/>
      <c r="F15" s="117"/>
      <c r="G15" s="184"/>
    </row>
    <row r="16" spans="1:7" x14ac:dyDescent="0.25">
      <c r="A16" s="114"/>
      <c r="B16" s="114"/>
      <c r="C16" s="114"/>
      <c r="D16" s="115">
        <v>82332.42</v>
      </c>
      <c r="E16" s="116">
        <v>71114.91</v>
      </c>
      <c r="F16" s="113">
        <f t="shared" si="0"/>
        <v>11217.509999999995</v>
      </c>
      <c r="G16" s="184"/>
    </row>
    <row r="17" spans="1:7" x14ac:dyDescent="0.25">
      <c r="A17" s="110">
        <v>8</v>
      </c>
      <c r="B17" s="110">
        <v>11700</v>
      </c>
      <c r="C17" s="110" t="s">
        <v>56</v>
      </c>
      <c r="D17" s="115"/>
      <c r="E17" s="112"/>
      <c r="F17" s="117"/>
      <c r="G17" s="184"/>
    </row>
    <row r="18" spans="1:7" x14ac:dyDescent="0.25">
      <c r="A18" s="114"/>
      <c r="B18" s="114"/>
      <c r="C18" s="114"/>
      <c r="D18" s="115">
        <v>82332.42</v>
      </c>
      <c r="E18" s="116">
        <v>71114.91</v>
      </c>
      <c r="F18" s="113">
        <f t="shared" si="0"/>
        <v>11217.509999999995</v>
      </c>
      <c r="G18" s="184"/>
    </row>
    <row r="19" spans="1:7" x14ac:dyDescent="0.25">
      <c r="A19" s="110">
        <v>9</v>
      </c>
      <c r="B19" s="110">
        <v>11900</v>
      </c>
      <c r="C19" s="110" t="s">
        <v>57</v>
      </c>
      <c r="D19" s="115"/>
      <c r="E19" s="112"/>
      <c r="F19" s="117"/>
      <c r="G19" s="184"/>
    </row>
    <row r="20" spans="1:7" x14ac:dyDescent="0.25">
      <c r="A20" s="114"/>
      <c r="B20" s="114"/>
      <c r="C20" s="114"/>
      <c r="D20" s="118">
        <v>0</v>
      </c>
      <c r="E20" s="116">
        <v>20433.07</v>
      </c>
      <c r="F20" s="113">
        <f t="shared" si="0"/>
        <v>-20433.07</v>
      </c>
      <c r="G20" s="184"/>
    </row>
    <row r="21" spans="1:7" x14ac:dyDescent="0.25">
      <c r="A21" s="119"/>
      <c r="B21" s="119" t="s">
        <v>58</v>
      </c>
      <c r="C21" s="119" t="s">
        <v>59</v>
      </c>
      <c r="D21" s="120"/>
      <c r="E21" s="121"/>
      <c r="F21" s="122"/>
      <c r="G21" s="184"/>
    </row>
    <row r="22" spans="1:7" x14ac:dyDescent="0.25">
      <c r="A22" s="123"/>
      <c r="B22" s="123"/>
      <c r="C22" s="123"/>
      <c r="D22" s="124">
        <f>D4+D6+D8+D10+D12+D14+D16+D18+D20</f>
        <v>1735380.3299999996</v>
      </c>
      <c r="E22" s="125">
        <f>E4+E6+E8+E10+E12+E14+E16+E18+E20</f>
        <v>1516612.9799999997</v>
      </c>
      <c r="F22" s="125">
        <f>F4+F6+F8+F10+F12+F14+F16+F18+F20</f>
        <v>218767.35000000003</v>
      </c>
      <c r="G22" s="184"/>
    </row>
    <row r="23" spans="1:7" x14ac:dyDescent="0.25">
      <c r="A23" s="110">
        <v>10</v>
      </c>
      <c r="B23" s="110">
        <v>13130</v>
      </c>
      <c r="C23" s="110" t="s">
        <v>60</v>
      </c>
      <c r="D23" s="115"/>
      <c r="E23" s="112"/>
      <c r="F23" s="126"/>
      <c r="G23" s="184"/>
    </row>
    <row r="24" spans="1:7" x14ac:dyDescent="0.25">
      <c r="A24" s="114"/>
      <c r="B24" s="114"/>
      <c r="C24" s="114"/>
      <c r="D24" s="115">
        <v>7179.41</v>
      </c>
      <c r="E24" s="116">
        <v>10839.9</v>
      </c>
      <c r="F24" s="113">
        <f t="shared" ref="F24" si="1">D24-E24</f>
        <v>-3660.49</v>
      </c>
      <c r="G24" s="184"/>
    </row>
    <row r="25" spans="1:7" x14ac:dyDescent="0.25">
      <c r="A25" s="110">
        <v>11</v>
      </c>
      <c r="B25" s="110">
        <v>13310</v>
      </c>
      <c r="C25" s="110" t="s">
        <v>61</v>
      </c>
      <c r="D25" s="115"/>
      <c r="E25" s="112"/>
      <c r="F25" s="112"/>
      <c r="G25" s="184"/>
    </row>
    <row r="26" spans="1:7" x14ac:dyDescent="0.25">
      <c r="A26" s="114"/>
      <c r="B26" s="114"/>
      <c r="C26" s="114"/>
      <c r="D26" s="115">
        <v>0</v>
      </c>
      <c r="E26" s="112">
        <v>744.58</v>
      </c>
      <c r="F26" s="113">
        <f t="shared" ref="F26" si="2">D26-E26</f>
        <v>-744.58</v>
      </c>
      <c r="G26" s="184"/>
    </row>
    <row r="27" spans="1:7" x14ac:dyDescent="0.25">
      <c r="A27" s="110">
        <v>12</v>
      </c>
      <c r="B27" s="110">
        <v>13320</v>
      </c>
      <c r="C27" s="110" t="s">
        <v>62</v>
      </c>
      <c r="D27" s="115"/>
      <c r="E27" s="112"/>
      <c r="F27" s="126"/>
      <c r="G27" s="184"/>
    </row>
    <row r="28" spans="1:7" x14ac:dyDescent="0.25">
      <c r="A28" s="114"/>
      <c r="B28" s="114"/>
      <c r="C28" s="114"/>
      <c r="D28" s="115">
        <v>2713.83</v>
      </c>
      <c r="E28" s="116">
        <v>1608.32</v>
      </c>
      <c r="F28" s="113">
        <f t="shared" ref="F28" si="3">D28-E28</f>
        <v>1105.51</v>
      </c>
      <c r="G28" s="184"/>
    </row>
    <row r="29" spans="1:7" x14ac:dyDescent="0.25">
      <c r="A29" s="110">
        <v>13</v>
      </c>
      <c r="B29" s="110">
        <v>13330</v>
      </c>
      <c r="C29" s="110" t="s">
        <v>63</v>
      </c>
      <c r="D29" s="115"/>
      <c r="E29" s="112"/>
      <c r="F29" s="112"/>
      <c r="G29" s="184"/>
    </row>
    <row r="30" spans="1:7" x14ac:dyDescent="0.25">
      <c r="A30" s="114"/>
      <c r="B30" s="114"/>
      <c r="C30" s="114"/>
      <c r="D30" s="115">
        <v>166.4</v>
      </c>
      <c r="E30" s="112">
        <v>116.5</v>
      </c>
      <c r="F30" s="113">
        <f t="shared" ref="F30" si="4">D30-E30</f>
        <v>49.900000000000006</v>
      </c>
      <c r="G30" s="184"/>
    </row>
    <row r="31" spans="1:7" x14ac:dyDescent="0.25">
      <c r="A31" s="110">
        <v>14</v>
      </c>
      <c r="B31" s="110">
        <v>13430</v>
      </c>
      <c r="C31" s="110" t="s">
        <v>167</v>
      </c>
      <c r="D31" s="115"/>
      <c r="E31" s="112"/>
      <c r="F31" s="126"/>
      <c r="G31" s="32"/>
    </row>
    <row r="32" spans="1:7" x14ac:dyDescent="0.25">
      <c r="A32" s="114"/>
      <c r="B32" s="114"/>
      <c r="C32" s="114"/>
      <c r="D32" s="115">
        <v>47746.6</v>
      </c>
      <c r="E32" s="116">
        <v>0</v>
      </c>
      <c r="F32" s="113">
        <f t="shared" ref="F32" si="5">D32-E32</f>
        <v>47746.6</v>
      </c>
      <c r="G32" s="32"/>
    </row>
    <row r="33" spans="1:7" x14ac:dyDescent="0.25">
      <c r="A33" s="110">
        <v>15</v>
      </c>
      <c r="B33" s="110">
        <v>13450</v>
      </c>
      <c r="C33" s="110" t="s">
        <v>64</v>
      </c>
      <c r="D33" s="115"/>
      <c r="E33" s="112"/>
      <c r="F33" s="126"/>
      <c r="G33" s="184"/>
    </row>
    <row r="34" spans="1:7" x14ac:dyDescent="0.25">
      <c r="A34" s="114"/>
      <c r="B34" s="114"/>
      <c r="C34" s="114"/>
      <c r="D34" s="115">
        <v>3987.61</v>
      </c>
      <c r="E34" s="116">
        <v>4898.0600000000004</v>
      </c>
      <c r="F34" s="113">
        <f t="shared" ref="F34" si="6">D34-E34</f>
        <v>-910.45000000000027</v>
      </c>
      <c r="G34" s="184"/>
    </row>
    <row r="35" spans="1:7" x14ac:dyDescent="0.25">
      <c r="A35" s="110">
        <v>16</v>
      </c>
      <c r="B35" s="110">
        <v>13460</v>
      </c>
      <c r="C35" s="110" t="s">
        <v>65</v>
      </c>
      <c r="D35" s="115"/>
      <c r="E35" s="112"/>
      <c r="F35" s="112"/>
      <c r="G35" s="184"/>
    </row>
    <row r="36" spans="1:7" x14ac:dyDescent="0.25">
      <c r="A36" s="114"/>
      <c r="B36" s="114"/>
      <c r="C36" s="114"/>
      <c r="D36" s="115">
        <v>52467.199999999997</v>
      </c>
      <c r="E36" s="116">
        <v>91613.759999999995</v>
      </c>
      <c r="F36" s="113">
        <f t="shared" ref="F36" si="7">D36-E36</f>
        <v>-39146.559999999998</v>
      </c>
      <c r="G36" s="184"/>
    </row>
    <row r="37" spans="1:7" x14ac:dyDescent="0.25">
      <c r="A37" s="110">
        <v>17</v>
      </c>
      <c r="B37" s="110">
        <v>13470</v>
      </c>
      <c r="C37" s="110" t="s">
        <v>66</v>
      </c>
      <c r="D37" s="115"/>
      <c r="E37" s="112"/>
      <c r="F37" s="127"/>
      <c r="G37" s="184"/>
    </row>
    <row r="38" spans="1:7" x14ac:dyDescent="0.25">
      <c r="A38" s="114"/>
      <c r="B38" s="114"/>
      <c r="C38" s="114"/>
      <c r="D38" s="115">
        <v>800</v>
      </c>
      <c r="E38" s="112">
        <v>800</v>
      </c>
      <c r="F38" s="113">
        <f t="shared" ref="F38" si="8">D38-E38</f>
        <v>0</v>
      </c>
      <c r="G38" s="184"/>
    </row>
    <row r="39" spans="1:7" x14ac:dyDescent="0.25">
      <c r="A39" s="110">
        <v>18</v>
      </c>
      <c r="B39" s="110">
        <v>13480</v>
      </c>
      <c r="C39" s="110" t="s">
        <v>67</v>
      </c>
      <c r="D39" s="115"/>
      <c r="E39" s="111"/>
      <c r="F39" s="128"/>
      <c r="G39" s="184"/>
    </row>
    <row r="40" spans="1:7" x14ac:dyDescent="0.25">
      <c r="A40" s="114"/>
      <c r="B40" s="114"/>
      <c r="C40" s="114"/>
      <c r="D40" s="115">
        <v>5872</v>
      </c>
      <c r="E40" s="111">
        <v>0</v>
      </c>
      <c r="F40" s="113">
        <f t="shared" ref="F40" si="9">D40-E40</f>
        <v>5872</v>
      </c>
      <c r="G40" s="184"/>
    </row>
    <row r="41" spans="1:7" x14ac:dyDescent="0.25">
      <c r="A41" s="110">
        <v>19</v>
      </c>
      <c r="B41" s="110">
        <v>13490</v>
      </c>
      <c r="C41" s="110" t="s">
        <v>68</v>
      </c>
      <c r="D41" s="115"/>
      <c r="E41" s="112"/>
      <c r="F41" s="127"/>
      <c r="G41" s="184"/>
    </row>
    <row r="42" spans="1:7" x14ac:dyDescent="0.25">
      <c r="A42" s="114"/>
      <c r="B42" s="114"/>
      <c r="C42" s="114"/>
      <c r="D42" s="115">
        <v>185</v>
      </c>
      <c r="E42" s="112">
        <v>630</v>
      </c>
      <c r="F42" s="113">
        <f t="shared" ref="F42" si="10">D42-E42</f>
        <v>-445</v>
      </c>
      <c r="G42" s="184"/>
    </row>
    <row r="43" spans="1:7" x14ac:dyDescent="0.25">
      <c r="A43" s="110">
        <v>20</v>
      </c>
      <c r="B43" s="110">
        <v>13501</v>
      </c>
      <c r="C43" s="110" t="s">
        <v>69</v>
      </c>
      <c r="D43" s="115"/>
      <c r="E43" s="112"/>
      <c r="F43" s="112"/>
      <c r="G43" s="184"/>
    </row>
    <row r="44" spans="1:7" x14ac:dyDescent="0.25">
      <c r="A44" s="114"/>
      <c r="B44" s="114"/>
      <c r="C44" s="114"/>
      <c r="D44" s="115">
        <v>0</v>
      </c>
      <c r="E44" s="116">
        <v>1420.6</v>
      </c>
      <c r="F44" s="113">
        <f t="shared" ref="F44" si="11">D44-E44</f>
        <v>-1420.6</v>
      </c>
      <c r="G44" s="184"/>
    </row>
    <row r="45" spans="1:7" x14ac:dyDescent="0.25">
      <c r="A45" s="110">
        <v>21</v>
      </c>
      <c r="B45" s="110">
        <v>13509</v>
      </c>
      <c r="C45" s="110" t="s">
        <v>70</v>
      </c>
      <c r="D45" s="115"/>
      <c r="E45" s="112"/>
      <c r="F45" s="126"/>
      <c r="G45" s="184"/>
    </row>
    <row r="46" spans="1:7" x14ac:dyDescent="0.25">
      <c r="A46" s="114"/>
      <c r="B46" s="114"/>
      <c r="C46" s="114"/>
      <c r="D46" s="115">
        <v>2404</v>
      </c>
      <c r="E46" s="116">
        <v>4212.7299999999996</v>
      </c>
      <c r="F46" s="113">
        <f t="shared" ref="F46" si="12">D46-E46</f>
        <v>-1808.7299999999996</v>
      </c>
      <c r="G46" s="184"/>
    </row>
    <row r="47" spans="1:7" x14ac:dyDescent="0.25">
      <c r="A47" s="110">
        <v>22</v>
      </c>
      <c r="B47" s="110">
        <v>13610</v>
      </c>
      <c r="C47" s="110" t="s">
        <v>71</v>
      </c>
      <c r="D47" s="115"/>
      <c r="E47" s="112"/>
      <c r="F47" s="126"/>
      <c r="G47" s="184"/>
    </row>
    <row r="48" spans="1:7" x14ac:dyDescent="0.25">
      <c r="A48" s="114"/>
      <c r="B48" s="114"/>
      <c r="C48" s="114"/>
      <c r="D48" s="115">
        <v>4689.7700000000004</v>
      </c>
      <c r="E48" s="116">
        <v>5712.17</v>
      </c>
      <c r="F48" s="113">
        <f t="shared" ref="F48" si="13">D48-E48</f>
        <v>-1022.3999999999996</v>
      </c>
      <c r="G48" s="184"/>
    </row>
    <row r="49" spans="1:7" x14ac:dyDescent="0.25">
      <c r="A49" s="110">
        <v>23</v>
      </c>
      <c r="B49" s="110">
        <v>13620</v>
      </c>
      <c r="C49" s="110" t="s">
        <v>72</v>
      </c>
      <c r="D49" s="115"/>
      <c r="E49" s="112"/>
      <c r="F49" s="126"/>
      <c r="G49" s="184"/>
    </row>
    <row r="50" spans="1:7" x14ac:dyDescent="0.25">
      <c r="A50" s="114"/>
      <c r="B50" s="114"/>
      <c r="C50" s="114"/>
      <c r="D50" s="115">
        <v>4197.6000000000004</v>
      </c>
      <c r="E50" s="116">
        <v>6893.04</v>
      </c>
      <c r="F50" s="113">
        <f t="shared" ref="F50" si="14">D50-E50</f>
        <v>-2695.4399999999996</v>
      </c>
      <c r="G50" s="184"/>
    </row>
    <row r="51" spans="1:7" x14ac:dyDescent="0.25">
      <c r="A51" s="110">
        <v>24</v>
      </c>
      <c r="B51" s="110">
        <v>13630</v>
      </c>
      <c r="C51" s="110" t="s">
        <v>73</v>
      </c>
      <c r="D51" s="115"/>
      <c r="E51" s="112"/>
      <c r="F51" s="112"/>
      <c r="G51" s="184"/>
    </row>
    <row r="52" spans="1:7" x14ac:dyDescent="0.25">
      <c r="A52" s="114"/>
      <c r="B52" s="114"/>
      <c r="C52" s="114"/>
      <c r="D52" s="115">
        <v>16126.87</v>
      </c>
      <c r="E52" s="116">
        <v>17108.88</v>
      </c>
      <c r="F52" s="113">
        <f t="shared" ref="F52" si="15">D52-E52</f>
        <v>-982.01000000000022</v>
      </c>
      <c r="G52" s="184"/>
    </row>
    <row r="53" spans="1:7" x14ac:dyDescent="0.25">
      <c r="A53" s="110">
        <v>25</v>
      </c>
      <c r="B53" s="110">
        <v>13640</v>
      </c>
      <c r="C53" s="110" t="s">
        <v>74</v>
      </c>
      <c r="D53" s="115"/>
      <c r="E53" s="112"/>
      <c r="F53" s="126"/>
      <c r="G53" s="184"/>
    </row>
    <row r="54" spans="1:7" x14ac:dyDescent="0.25">
      <c r="A54" s="114"/>
      <c r="B54" s="114"/>
      <c r="C54" s="114"/>
      <c r="D54" s="115">
        <v>2100.0100000000002</v>
      </c>
      <c r="E54" s="116">
        <v>3732.69</v>
      </c>
      <c r="F54" s="113">
        <f t="shared" ref="F54" si="16">D54-E54</f>
        <v>-1632.6799999999998</v>
      </c>
      <c r="G54" s="184"/>
    </row>
    <row r="55" spans="1:7" x14ac:dyDescent="0.25">
      <c r="A55" s="110">
        <v>26</v>
      </c>
      <c r="B55" s="110">
        <v>13650</v>
      </c>
      <c r="C55" s="110" t="s">
        <v>168</v>
      </c>
      <c r="D55" s="115"/>
      <c r="E55" s="112"/>
      <c r="F55" s="126"/>
      <c r="G55" s="184"/>
    </row>
    <row r="56" spans="1:7" x14ac:dyDescent="0.25">
      <c r="A56" s="114"/>
      <c r="B56" s="114"/>
      <c r="C56" s="114"/>
      <c r="D56" s="115">
        <v>901</v>
      </c>
      <c r="E56" s="116">
        <v>0</v>
      </c>
      <c r="F56" s="113">
        <f t="shared" ref="F56" si="17">D56-E56</f>
        <v>901</v>
      </c>
      <c r="G56" s="184"/>
    </row>
    <row r="57" spans="1:7" x14ac:dyDescent="0.25">
      <c r="A57" s="110">
        <v>27</v>
      </c>
      <c r="B57" s="110">
        <v>13720</v>
      </c>
      <c r="C57" s="110" t="s">
        <v>75</v>
      </c>
      <c r="D57" s="115"/>
      <c r="E57" s="112"/>
      <c r="F57" s="128"/>
      <c r="G57" s="184"/>
    </row>
    <row r="58" spans="1:7" x14ac:dyDescent="0.25">
      <c r="A58" s="114"/>
      <c r="B58" s="114"/>
      <c r="C58" s="114"/>
      <c r="D58" s="115">
        <v>0</v>
      </c>
      <c r="E58" s="116">
        <v>14890.9</v>
      </c>
      <c r="F58" s="113">
        <f t="shared" ref="F58" si="18">D58-E58</f>
        <v>-14890.9</v>
      </c>
      <c r="G58" s="184"/>
    </row>
    <row r="59" spans="1:7" x14ac:dyDescent="0.25">
      <c r="A59" s="110">
        <v>28</v>
      </c>
      <c r="B59" s="110">
        <v>13760</v>
      </c>
      <c r="C59" s="110" t="s">
        <v>76</v>
      </c>
      <c r="D59" s="115"/>
      <c r="E59" s="112"/>
      <c r="F59" s="127"/>
      <c r="G59" s="184"/>
    </row>
    <row r="60" spans="1:7" x14ac:dyDescent="0.25">
      <c r="A60" s="114"/>
      <c r="B60" s="114"/>
      <c r="C60" s="114"/>
      <c r="D60" s="115">
        <v>20888</v>
      </c>
      <c r="E60" s="116">
        <v>45916.6</v>
      </c>
      <c r="F60" s="113">
        <f t="shared" ref="F60" si="19">D60-E60</f>
        <v>-25028.6</v>
      </c>
      <c r="G60" s="184"/>
    </row>
    <row r="61" spans="1:7" x14ac:dyDescent="0.25">
      <c r="A61" s="110">
        <v>29</v>
      </c>
      <c r="B61" s="110">
        <v>13770</v>
      </c>
      <c r="C61" s="110" t="s">
        <v>77</v>
      </c>
      <c r="D61" s="115"/>
      <c r="E61" s="112"/>
      <c r="F61" s="112"/>
      <c r="G61" s="184"/>
    </row>
    <row r="62" spans="1:7" x14ac:dyDescent="0.25">
      <c r="A62" s="114"/>
      <c r="B62" s="114"/>
      <c r="C62" s="114"/>
      <c r="D62" s="115">
        <v>523.63</v>
      </c>
      <c r="E62" s="112">
        <v>416.36</v>
      </c>
      <c r="F62" s="113">
        <f t="shared" ref="F62" si="20">D62-E62</f>
        <v>107.26999999999998</v>
      </c>
      <c r="G62" s="184"/>
    </row>
    <row r="63" spans="1:7" x14ac:dyDescent="0.25">
      <c r="A63" s="110">
        <v>30</v>
      </c>
      <c r="B63" s="110">
        <v>13780</v>
      </c>
      <c r="C63" s="110" t="s">
        <v>78</v>
      </c>
      <c r="D63" s="115"/>
      <c r="E63" s="112"/>
      <c r="F63" s="126"/>
      <c r="G63" s="184"/>
    </row>
    <row r="64" spans="1:7" x14ac:dyDescent="0.25">
      <c r="A64" s="114"/>
      <c r="B64" s="114"/>
      <c r="C64" s="114"/>
      <c r="D64" s="115">
        <v>13106.6</v>
      </c>
      <c r="E64" s="116">
        <v>10895.11</v>
      </c>
      <c r="F64" s="113">
        <f t="shared" ref="F64" si="21">D64-E64</f>
        <v>2211.4899999999998</v>
      </c>
      <c r="G64" s="184"/>
    </row>
    <row r="65" spans="1:7" x14ac:dyDescent="0.25">
      <c r="A65" s="110">
        <v>31</v>
      </c>
      <c r="B65" s="110">
        <v>13820</v>
      </c>
      <c r="C65" s="110" t="s">
        <v>169</v>
      </c>
      <c r="D65" s="115"/>
      <c r="E65" s="111"/>
      <c r="F65" s="112"/>
      <c r="G65" s="184"/>
    </row>
    <row r="66" spans="1:7" x14ac:dyDescent="0.25">
      <c r="A66" s="114"/>
      <c r="B66" s="114"/>
      <c r="C66" s="114"/>
      <c r="D66" s="115">
        <v>208</v>
      </c>
      <c r="E66" s="111">
        <v>0</v>
      </c>
      <c r="F66" s="113">
        <f t="shared" ref="F66" si="22">D66-E66</f>
        <v>208</v>
      </c>
      <c r="G66" s="184"/>
    </row>
    <row r="67" spans="1:7" x14ac:dyDescent="0.25">
      <c r="A67" s="110">
        <v>32</v>
      </c>
      <c r="B67" s="110">
        <v>13950</v>
      </c>
      <c r="C67" s="110" t="s">
        <v>79</v>
      </c>
      <c r="D67" s="115"/>
      <c r="E67" s="112"/>
      <c r="F67" s="127"/>
      <c r="G67" s="184"/>
    </row>
    <row r="68" spans="1:7" x14ac:dyDescent="0.25">
      <c r="A68" s="114"/>
      <c r="B68" s="114"/>
      <c r="C68" s="114"/>
      <c r="D68" s="115">
        <v>340</v>
      </c>
      <c r="E68" s="112">
        <v>660</v>
      </c>
      <c r="F68" s="113">
        <f t="shared" ref="F68" si="23">D68-E68</f>
        <v>-320</v>
      </c>
      <c r="G68" s="184"/>
    </row>
    <row r="69" spans="1:7" x14ac:dyDescent="0.25">
      <c r="A69" s="110">
        <v>33</v>
      </c>
      <c r="B69" s="110">
        <v>13951</v>
      </c>
      <c r="C69" s="110" t="s">
        <v>79</v>
      </c>
      <c r="D69" s="115"/>
      <c r="E69" s="112"/>
      <c r="F69" s="112"/>
      <c r="G69" s="184"/>
    </row>
    <row r="70" spans="1:7" x14ac:dyDescent="0.25">
      <c r="A70" s="114"/>
      <c r="B70" s="114"/>
      <c r="C70" s="114"/>
      <c r="D70" s="115">
        <v>913.46</v>
      </c>
      <c r="E70" s="116">
        <v>1730.31</v>
      </c>
      <c r="F70" s="113">
        <f t="shared" ref="F70" si="24">D70-E70</f>
        <v>-816.84999999999991</v>
      </c>
      <c r="G70" s="184"/>
    </row>
    <row r="71" spans="1:7" x14ac:dyDescent="0.25">
      <c r="A71" s="110">
        <v>34</v>
      </c>
      <c r="B71" s="110">
        <v>13953</v>
      </c>
      <c r="C71" s="110" t="s">
        <v>170</v>
      </c>
      <c r="D71" s="115"/>
      <c r="E71" s="112"/>
      <c r="F71" s="112"/>
      <c r="G71" s="184"/>
    </row>
    <row r="72" spans="1:7" x14ac:dyDescent="0.25">
      <c r="A72" s="114"/>
      <c r="B72" s="114"/>
      <c r="C72" s="114"/>
      <c r="D72" s="115">
        <v>1260.24</v>
      </c>
      <c r="E72" s="116">
        <v>0</v>
      </c>
      <c r="F72" s="113">
        <f t="shared" ref="F72" si="25">D72-E72</f>
        <v>1260.24</v>
      </c>
      <c r="G72" s="184"/>
    </row>
    <row r="73" spans="1:7" x14ac:dyDescent="0.25">
      <c r="A73" s="110">
        <v>35</v>
      </c>
      <c r="B73" s="110">
        <v>14010</v>
      </c>
      <c r="C73" s="110" t="s">
        <v>80</v>
      </c>
      <c r="D73" s="115"/>
      <c r="E73" s="112"/>
      <c r="F73" s="126"/>
      <c r="G73" s="184"/>
    </row>
    <row r="74" spans="1:7" x14ac:dyDescent="0.25">
      <c r="A74" s="114"/>
      <c r="B74" s="114"/>
      <c r="C74" s="114"/>
      <c r="D74" s="115">
        <v>4135.6099999999997</v>
      </c>
      <c r="E74" s="116">
        <v>8199.31</v>
      </c>
      <c r="F74" s="113">
        <f t="shared" ref="F74" si="26">D74-E74</f>
        <v>-4063.7</v>
      </c>
      <c r="G74" s="184"/>
    </row>
    <row r="75" spans="1:7" x14ac:dyDescent="0.25">
      <c r="A75" s="110">
        <v>36</v>
      </c>
      <c r="B75" s="110">
        <v>14020</v>
      </c>
      <c r="C75" s="110" t="s">
        <v>81</v>
      </c>
      <c r="D75" s="115"/>
      <c r="E75" s="111"/>
      <c r="F75" s="128"/>
      <c r="G75" s="184"/>
    </row>
    <row r="76" spans="1:7" x14ac:dyDescent="0.25">
      <c r="A76" s="114"/>
      <c r="B76" s="114"/>
      <c r="C76" s="114"/>
      <c r="D76" s="115">
        <v>1480.32</v>
      </c>
      <c r="E76" s="111">
        <v>0</v>
      </c>
      <c r="F76" s="113">
        <f t="shared" ref="F76" si="27">D76-E76</f>
        <v>1480.32</v>
      </c>
      <c r="G76" s="184"/>
    </row>
    <row r="77" spans="1:7" x14ac:dyDescent="0.25">
      <c r="A77" s="110">
        <v>37</v>
      </c>
      <c r="B77" s="110">
        <v>14023</v>
      </c>
      <c r="C77" s="110" t="s">
        <v>82</v>
      </c>
      <c r="D77" s="115"/>
      <c r="E77" s="112"/>
      <c r="F77" s="126"/>
      <c r="G77" s="184"/>
    </row>
    <row r="78" spans="1:7" x14ac:dyDescent="0.25">
      <c r="A78" s="114"/>
      <c r="B78" s="114"/>
      <c r="C78" s="114"/>
      <c r="D78" s="115">
        <v>16401.22</v>
      </c>
      <c r="E78" s="116">
        <v>9653.08</v>
      </c>
      <c r="F78" s="113">
        <f t="shared" ref="F78" si="28">D78-E78</f>
        <v>6748.1400000000012</v>
      </c>
      <c r="G78" s="184"/>
    </row>
    <row r="79" spans="1:7" x14ac:dyDescent="0.25">
      <c r="A79" s="110">
        <v>38</v>
      </c>
      <c r="B79" s="110">
        <v>14024</v>
      </c>
      <c r="C79" s="110" t="s">
        <v>83</v>
      </c>
      <c r="D79" s="115"/>
      <c r="E79" s="112"/>
      <c r="F79" s="128"/>
      <c r="G79" s="184"/>
    </row>
    <row r="80" spans="1:7" x14ac:dyDescent="0.25">
      <c r="A80" s="114"/>
      <c r="B80" s="114"/>
      <c r="C80" s="114"/>
      <c r="D80" s="115">
        <v>0</v>
      </c>
      <c r="E80" s="112">
        <v>983</v>
      </c>
      <c r="F80" s="113">
        <f t="shared" ref="F80" si="29">D80-E80</f>
        <v>-983</v>
      </c>
      <c r="G80" s="184"/>
    </row>
    <row r="81" spans="1:7" x14ac:dyDescent="0.25">
      <c r="A81" s="110">
        <v>39</v>
      </c>
      <c r="B81" s="110">
        <v>14032</v>
      </c>
      <c r="C81" s="110" t="s">
        <v>84</v>
      </c>
      <c r="D81" s="115"/>
      <c r="E81" s="112"/>
      <c r="F81" s="127"/>
      <c r="G81" s="184"/>
    </row>
    <row r="82" spans="1:7" x14ac:dyDescent="0.25">
      <c r="A82" s="114"/>
      <c r="B82" s="114"/>
      <c r="C82" s="114"/>
      <c r="D82" s="115">
        <v>122990.3</v>
      </c>
      <c r="E82" s="116">
        <v>20565.45</v>
      </c>
      <c r="F82" s="113">
        <f t="shared" ref="F82" si="30">D82-E82</f>
        <v>102424.85</v>
      </c>
      <c r="G82" s="184"/>
    </row>
    <row r="83" spans="1:7" x14ac:dyDescent="0.25">
      <c r="A83" s="110">
        <v>40</v>
      </c>
      <c r="B83" s="110">
        <v>14040</v>
      </c>
      <c r="C83" s="110" t="s">
        <v>85</v>
      </c>
      <c r="D83" s="115"/>
      <c r="E83" s="112"/>
      <c r="F83" s="128"/>
      <c r="G83" s="184"/>
    </row>
    <row r="84" spans="1:7" x14ac:dyDescent="0.25">
      <c r="A84" s="114"/>
      <c r="B84" s="114"/>
      <c r="C84" s="114"/>
      <c r="D84" s="115">
        <v>0</v>
      </c>
      <c r="E84" s="112">
        <v>127.63</v>
      </c>
      <c r="F84" s="113">
        <f t="shared" ref="F84" si="31">D84-E84</f>
        <v>-127.63</v>
      </c>
      <c r="G84" s="184"/>
    </row>
    <row r="85" spans="1:7" x14ac:dyDescent="0.25">
      <c r="A85" s="110">
        <v>41</v>
      </c>
      <c r="B85" s="110">
        <v>14050</v>
      </c>
      <c r="C85" s="110" t="s">
        <v>86</v>
      </c>
      <c r="D85" s="115"/>
      <c r="E85" s="112"/>
      <c r="F85" s="126"/>
      <c r="G85" s="3"/>
    </row>
    <row r="86" spans="1:7" x14ac:dyDescent="0.25">
      <c r="A86" s="114"/>
      <c r="B86" s="114"/>
      <c r="C86" s="114"/>
      <c r="D86" s="115">
        <v>18314.3</v>
      </c>
      <c r="E86" s="116">
        <v>10988</v>
      </c>
      <c r="F86" s="113">
        <f t="shared" ref="F86" si="32">D86-E86</f>
        <v>7326.2999999999993</v>
      </c>
      <c r="G86" s="184"/>
    </row>
    <row r="87" spans="1:7" x14ac:dyDescent="0.25">
      <c r="A87" s="110">
        <v>42</v>
      </c>
      <c r="B87" s="110">
        <v>14120</v>
      </c>
      <c r="C87" s="110" t="s">
        <v>171</v>
      </c>
      <c r="D87" s="115"/>
      <c r="E87" s="112"/>
      <c r="F87" s="128"/>
      <c r="G87" s="184"/>
    </row>
    <row r="88" spans="1:7" x14ac:dyDescent="0.25">
      <c r="A88" s="114"/>
      <c r="B88" s="114"/>
      <c r="C88" s="114"/>
      <c r="D88" s="115">
        <v>482.25</v>
      </c>
      <c r="E88" s="112">
        <v>0</v>
      </c>
      <c r="F88" s="113">
        <f t="shared" ref="F88" si="33">D88-E88</f>
        <v>482.25</v>
      </c>
      <c r="G88" s="3"/>
    </row>
    <row r="89" spans="1:7" x14ac:dyDescent="0.25">
      <c r="A89" s="110">
        <v>43</v>
      </c>
      <c r="B89" s="110">
        <v>14210</v>
      </c>
      <c r="C89" s="110" t="s">
        <v>87</v>
      </c>
      <c r="D89" s="115"/>
      <c r="E89" s="112"/>
      <c r="F89" s="128"/>
      <c r="G89" s="184"/>
    </row>
    <row r="90" spans="1:7" x14ac:dyDescent="0.25">
      <c r="A90" s="153"/>
      <c r="B90" s="153"/>
      <c r="C90" s="153"/>
      <c r="D90" s="115">
        <v>500</v>
      </c>
      <c r="E90" s="112">
        <v>500</v>
      </c>
      <c r="F90" s="113">
        <f t="shared" ref="F90" si="34">D90-E90</f>
        <v>0</v>
      </c>
      <c r="G90" s="184"/>
    </row>
    <row r="91" spans="1:7" x14ac:dyDescent="0.25">
      <c r="A91" s="156">
        <v>44</v>
      </c>
      <c r="B91" s="156">
        <v>14230</v>
      </c>
      <c r="C91" s="160" t="s">
        <v>88</v>
      </c>
      <c r="D91" s="158"/>
      <c r="E91" s="130"/>
      <c r="F91" s="112"/>
      <c r="G91" s="184"/>
    </row>
    <row r="92" spans="1:7" x14ac:dyDescent="0.25">
      <c r="A92" s="157"/>
      <c r="B92" s="157"/>
      <c r="C92" s="114"/>
      <c r="D92" s="159">
        <v>850</v>
      </c>
      <c r="E92" s="112">
        <v>0</v>
      </c>
      <c r="F92" s="113">
        <f t="shared" ref="F92" si="35">D92-E92</f>
        <v>850</v>
      </c>
      <c r="G92" s="184"/>
    </row>
    <row r="93" spans="1:7" x14ac:dyDescent="0.25">
      <c r="A93" s="153">
        <v>45</v>
      </c>
      <c r="B93" s="153">
        <v>14310</v>
      </c>
      <c r="C93" s="153" t="s">
        <v>89</v>
      </c>
      <c r="D93" s="115"/>
      <c r="E93" s="112"/>
      <c r="F93" s="128"/>
      <c r="G93" s="3"/>
    </row>
    <row r="94" spans="1:7" x14ac:dyDescent="0.25">
      <c r="A94" s="114"/>
      <c r="B94" s="114"/>
      <c r="C94" s="114"/>
      <c r="D94" s="115">
        <v>629.6</v>
      </c>
      <c r="E94" s="112">
        <v>277.89999999999998</v>
      </c>
      <c r="F94" s="113">
        <f t="shared" ref="F94" si="36">D94-E94</f>
        <v>351.70000000000005</v>
      </c>
      <c r="G94" s="184"/>
    </row>
    <row r="95" spans="1:7" x14ac:dyDescent="0.25">
      <c r="A95" s="112">
        <v>46</v>
      </c>
      <c r="B95" s="112">
        <v>14410</v>
      </c>
      <c r="C95" s="128" t="s">
        <v>90</v>
      </c>
      <c r="D95" s="129"/>
      <c r="E95" s="130"/>
      <c r="F95" s="116"/>
      <c r="G95" s="184"/>
    </row>
    <row r="96" spans="1:7" x14ac:dyDescent="0.25">
      <c r="A96" s="119"/>
      <c r="B96" s="119" t="s">
        <v>91</v>
      </c>
      <c r="C96" s="119" t="s">
        <v>92</v>
      </c>
      <c r="D96" s="120"/>
      <c r="E96" s="121"/>
      <c r="F96" s="131"/>
      <c r="G96" s="32"/>
    </row>
    <row r="97" spans="1:7" x14ac:dyDescent="0.25">
      <c r="A97" s="123"/>
      <c r="B97" s="123"/>
      <c r="C97" s="123"/>
      <c r="D97" s="124">
        <f>SUM(D24:D96)</f>
        <v>354560.82999999996</v>
      </c>
      <c r="E97" s="121">
        <f>SUM(E24:E96)</f>
        <v>276134.87999999995</v>
      </c>
      <c r="F97" s="121">
        <f>SUM(F24:F96)</f>
        <v>78425.950000000012</v>
      </c>
      <c r="G97" s="3"/>
    </row>
    <row r="98" spans="1:7" x14ac:dyDescent="0.25">
      <c r="A98" s="110">
        <v>47</v>
      </c>
      <c r="B98" s="110"/>
      <c r="C98" s="110"/>
      <c r="D98" s="115"/>
      <c r="E98" s="112"/>
      <c r="F98" s="126"/>
      <c r="G98" s="184"/>
    </row>
    <row r="99" spans="1:7" x14ac:dyDescent="0.25">
      <c r="A99" s="114"/>
      <c r="B99" s="110">
        <v>13210</v>
      </c>
      <c r="C99" s="110" t="s">
        <v>93</v>
      </c>
      <c r="D99" s="115">
        <v>47379.92</v>
      </c>
      <c r="E99" s="116">
        <v>34766.07</v>
      </c>
      <c r="F99" s="113">
        <f>D99-E99</f>
        <v>12613.849999999999</v>
      </c>
      <c r="G99" s="184"/>
    </row>
    <row r="100" spans="1:7" x14ac:dyDescent="0.25">
      <c r="A100" s="110">
        <v>48</v>
      </c>
      <c r="B100" s="161"/>
      <c r="C100" s="110"/>
      <c r="D100" s="115"/>
      <c r="E100" s="112"/>
      <c r="F100" s="126"/>
      <c r="G100" s="184"/>
    </row>
    <row r="101" spans="1:7" x14ac:dyDescent="0.25">
      <c r="A101" s="163"/>
      <c r="B101" s="162">
        <v>13220</v>
      </c>
      <c r="C101" s="128" t="s">
        <v>94</v>
      </c>
      <c r="D101" s="129">
        <v>1084.6300000000001</v>
      </c>
      <c r="E101" s="116">
        <v>1292.33</v>
      </c>
      <c r="F101" s="113">
        <f t="shared" ref="F101" si="37">D101-E101</f>
        <v>-207.69999999999982</v>
      </c>
      <c r="G101" s="184"/>
    </row>
    <row r="102" spans="1:7" x14ac:dyDescent="0.25">
      <c r="A102" s="110">
        <v>49</v>
      </c>
      <c r="B102" s="110"/>
      <c r="C102" s="110"/>
      <c r="D102" s="115"/>
      <c r="E102" s="112"/>
      <c r="F102" s="127"/>
      <c r="G102" s="184"/>
    </row>
    <row r="103" spans="1:7" x14ac:dyDescent="0.25">
      <c r="A103" s="153"/>
      <c r="B103" s="110">
        <v>13230</v>
      </c>
      <c r="C103" s="110" t="s">
        <v>95</v>
      </c>
      <c r="D103" s="115">
        <v>30692.77</v>
      </c>
      <c r="E103" s="116">
        <v>1184.74</v>
      </c>
      <c r="F103" s="113">
        <f t="shared" ref="F103:F105" si="38">D103-E103</f>
        <v>29508.03</v>
      </c>
      <c r="G103" s="184"/>
    </row>
    <row r="104" spans="1:7" x14ac:dyDescent="0.25">
      <c r="A104" s="110"/>
      <c r="B104" s="161"/>
      <c r="C104" s="110"/>
      <c r="D104" s="115"/>
      <c r="E104" s="116"/>
      <c r="F104" s="113"/>
      <c r="G104" s="184"/>
    </row>
    <row r="105" spans="1:7" x14ac:dyDescent="0.25">
      <c r="A105" s="152">
        <v>50</v>
      </c>
      <c r="B105" s="164">
        <v>13250</v>
      </c>
      <c r="C105" s="128" t="s">
        <v>96</v>
      </c>
      <c r="D105" s="132">
        <v>867.29</v>
      </c>
      <c r="E105" s="130"/>
      <c r="F105" s="113">
        <f t="shared" si="38"/>
        <v>867.29</v>
      </c>
      <c r="G105" s="184"/>
    </row>
    <row r="106" spans="1:7" x14ac:dyDescent="0.25">
      <c r="A106" s="165"/>
      <c r="B106" s="119" t="s">
        <v>97</v>
      </c>
      <c r="C106" s="119" t="s">
        <v>98</v>
      </c>
      <c r="D106" s="120"/>
      <c r="E106" s="121"/>
      <c r="F106" s="133"/>
      <c r="G106" s="184"/>
    </row>
    <row r="107" spans="1:7" x14ac:dyDescent="0.25">
      <c r="A107" s="123"/>
      <c r="B107" s="123"/>
      <c r="C107" s="123"/>
      <c r="D107" s="124">
        <f>SUM(D98:D106)</f>
        <v>80024.609999999986</v>
      </c>
      <c r="E107" s="125">
        <f>SUM(E98:E106)</f>
        <v>37243.14</v>
      </c>
      <c r="F107" s="125">
        <f>SUM(F98:F106)</f>
        <v>42781.469999999994</v>
      </c>
      <c r="G107" s="184"/>
    </row>
    <row r="108" spans="1:7" x14ac:dyDescent="0.25">
      <c r="A108" s="110">
        <v>51</v>
      </c>
      <c r="B108" s="110">
        <v>21200</v>
      </c>
      <c r="C108" s="110" t="s">
        <v>99</v>
      </c>
      <c r="D108" s="115"/>
      <c r="E108" s="112"/>
      <c r="F108" s="112"/>
      <c r="G108" s="184"/>
    </row>
    <row r="109" spans="1:7" x14ac:dyDescent="0.25">
      <c r="A109" s="114"/>
      <c r="B109" s="114"/>
      <c r="C109" s="114"/>
      <c r="D109" s="115">
        <v>13650</v>
      </c>
      <c r="E109" s="116">
        <v>20500</v>
      </c>
      <c r="F109" s="113">
        <f t="shared" ref="F109" si="39">D109-E109</f>
        <v>-6850</v>
      </c>
      <c r="G109" s="184"/>
    </row>
    <row r="110" spans="1:7" x14ac:dyDescent="0.25">
      <c r="A110" s="119"/>
      <c r="B110" s="119" t="s">
        <v>100</v>
      </c>
      <c r="C110" s="119" t="s">
        <v>101</v>
      </c>
      <c r="D110" s="120"/>
      <c r="E110" s="121"/>
      <c r="F110" s="133"/>
      <c r="G110" s="184"/>
    </row>
    <row r="111" spans="1:7" x14ac:dyDescent="0.25">
      <c r="A111" s="123"/>
      <c r="B111" s="123"/>
      <c r="C111" s="123"/>
      <c r="D111" s="124">
        <f>SUM(D108:D110)</f>
        <v>13650</v>
      </c>
      <c r="E111" s="125">
        <f>SUM(E108:E110)</f>
        <v>20500</v>
      </c>
      <c r="F111" s="125">
        <f>SUM(F108:F110)</f>
        <v>-6850</v>
      </c>
      <c r="G111" s="184"/>
    </row>
    <row r="112" spans="1:7" x14ac:dyDescent="0.25">
      <c r="A112" s="134">
        <v>52</v>
      </c>
      <c r="B112" s="134">
        <v>31120</v>
      </c>
      <c r="C112" s="110" t="s">
        <v>102</v>
      </c>
      <c r="D112" s="135"/>
      <c r="E112" s="136"/>
      <c r="F112" s="126"/>
      <c r="G112" s="184"/>
    </row>
    <row r="113" spans="1:7" x14ac:dyDescent="0.25">
      <c r="A113" s="137"/>
      <c r="B113" s="137"/>
      <c r="C113" s="114"/>
      <c r="D113" s="135">
        <v>0</v>
      </c>
      <c r="E113" s="138">
        <v>13000</v>
      </c>
      <c r="F113" s="113">
        <f t="shared" ref="F113" si="40">D113-E113</f>
        <v>-13000</v>
      </c>
      <c r="G113" s="184"/>
    </row>
    <row r="114" spans="1:7" x14ac:dyDescent="0.25">
      <c r="A114" s="134">
        <v>53</v>
      </c>
      <c r="B114" s="134">
        <v>31121</v>
      </c>
      <c r="C114" s="110" t="s">
        <v>103</v>
      </c>
      <c r="D114" s="135"/>
      <c r="E114" s="136"/>
      <c r="F114" s="126"/>
      <c r="G114" s="3"/>
    </row>
    <row r="115" spans="1:7" x14ac:dyDescent="0.25">
      <c r="A115" s="137"/>
      <c r="B115" s="137"/>
      <c r="C115" s="114"/>
      <c r="D115" s="135">
        <v>0</v>
      </c>
      <c r="E115" s="138">
        <v>16044</v>
      </c>
      <c r="F115" s="113">
        <f t="shared" ref="F115" si="41">D115-E115</f>
        <v>-16044</v>
      </c>
      <c r="G115" s="184"/>
    </row>
    <row r="116" spans="1:7" x14ac:dyDescent="0.25">
      <c r="A116" s="110">
        <v>54</v>
      </c>
      <c r="B116" s="110">
        <v>31124</v>
      </c>
      <c r="C116" s="110" t="s">
        <v>104</v>
      </c>
      <c r="D116" s="115"/>
      <c r="E116" s="111"/>
      <c r="F116" s="112"/>
      <c r="G116" s="184"/>
    </row>
    <row r="117" spans="1:7" x14ac:dyDescent="0.25">
      <c r="A117" s="114"/>
      <c r="B117" s="114"/>
      <c r="C117" s="114"/>
      <c r="D117" s="115"/>
      <c r="E117" s="111"/>
      <c r="F117" s="113">
        <f t="shared" ref="F117" si="42">D117-E117</f>
        <v>0</v>
      </c>
      <c r="G117" s="184"/>
    </row>
    <row r="118" spans="1:7" x14ac:dyDescent="0.25">
      <c r="A118" s="110">
        <v>55</v>
      </c>
      <c r="B118" s="110">
        <v>31230</v>
      </c>
      <c r="C118" s="110" t="s">
        <v>105</v>
      </c>
      <c r="D118" s="115"/>
      <c r="E118" s="112"/>
      <c r="F118" s="126"/>
      <c r="G118" s="184"/>
    </row>
    <row r="119" spans="1:7" x14ac:dyDescent="0.25">
      <c r="A119" s="114"/>
      <c r="B119" s="114"/>
      <c r="C119" s="114"/>
      <c r="D119" s="115">
        <v>45374.2</v>
      </c>
      <c r="E119" s="116">
        <v>139454.37</v>
      </c>
      <c r="F119" s="113">
        <f t="shared" ref="F119" si="43">D119-E119</f>
        <v>-94080.17</v>
      </c>
      <c r="G119" s="184"/>
    </row>
    <row r="120" spans="1:7" x14ac:dyDescent="0.25">
      <c r="A120" s="110">
        <v>56</v>
      </c>
      <c r="B120" s="110">
        <v>31250</v>
      </c>
      <c r="C120" s="110" t="s">
        <v>106</v>
      </c>
      <c r="D120" s="115"/>
      <c r="E120" s="112"/>
      <c r="F120" s="112"/>
      <c r="G120" s="184"/>
    </row>
    <row r="121" spans="1:7" x14ac:dyDescent="0.25">
      <c r="A121" s="153"/>
      <c r="B121" s="153"/>
      <c r="C121" s="114"/>
      <c r="D121" s="115">
        <v>0</v>
      </c>
      <c r="E121" s="116">
        <v>9341.11</v>
      </c>
      <c r="F121" s="113">
        <f t="shared" ref="F121:F123" si="44">D121-E121</f>
        <v>-9341.11</v>
      </c>
      <c r="G121" s="184"/>
    </row>
    <row r="122" spans="1:7" x14ac:dyDescent="0.25">
      <c r="A122" s="154">
        <v>57</v>
      </c>
      <c r="B122" s="155">
        <v>31260</v>
      </c>
      <c r="C122" s="188" t="s">
        <v>107</v>
      </c>
      <c r="D122" s="129"/>
      <c r="E122" s="130"/>
      <c r="F122" s="113"/>
      <c r="G122" s="184"/>
    </row>
    <row r="123" spans="1:7" x14ac:dyDescent="0.25">
      <c r="A123" s="114"/>
      <c r="B123" s="114"/>
      <c r="C123" s="189"/>
      <c r="D123" s="115">
        <v>9500</v>
      </c>
      <c r="E123" s="116"/>
      <c r="F123" s="113">
        <f t="shared" si="44"/>
        <v>9500</v>
      </c>
    </row>
    <row r="124" spans="1:7" x14ac:dyDescent="0.25">
      <c r="A124" s="153">
        <v>58</v>
      </c>
      <c r="B124" s="153">
        <v>31690</v>
      </c>
      <c r="C124" s="110" t="s">
        <v>108</v>
      </c>
      <c r="D124" s="115"/>
      <c r="E124" s="111"/>
      <c r="F124" s="112"/>
    </row>
    <row r="125" spans="1:7" x14ac:dyDescent="0.25">
      <c r="A125" s="114"/>
      <c r="B125" s="114"/>
      <c r="C125" s="114"/>
      <c r="D125" s="115"/>
      <c r="E125" s="111"/>
      <c r="F125" s="113">
        <f t="shared" ref="F125" si="45">D125-E125</f>
        <v>0</v>
      </c>
    </row>
    <row r="126" spans="1:7" x14ac:dyDescent="0.25">
      <c r="A126" s="134">
        <v>59</v>
      </c>
      <c r="B126" s="110">
        <v>32000</v>
      </c>
      <c r="C126" s="110" t="s">
        <v>109</v>
      </c>
      <c r="D126" s="115"/>
      <c r="E126" s="112"/>
      <c r="F126" s="126"/>
    </row>
    <row r="127" spans="1:7" x14ac:dyDescent="0.25">
      <c r="A127" s="137"/>
      <c r="B127" s="114"/>
      <c r="C127" s="114"/>
      <c r="D127" s="115">
        <v>0</v>
      </c>
      <c r="E127" s="116">
        <v>31161.45</v>
      </c>
      <c r="F127" s="113">
        <f t="shared" ref="F127" si="46">D127-E127</f>
        <v>-31161.45</v>
      </c>
    </row>
    <row r="128" spans="1:7" x14ac:dyDescent="0.25">
      <c r="A128" s="119"/>
      <c r="B128" s="119" t="s">
        <v>110</v>
      </c>
      <c r="C128" s="119" t="s">
        <v>111</v>
      </c>
      <c r="D128" s="120"/>
      <c r="E128" s="121"/>
      <c r="F128" s="131"/>
    </row>
    <row r="129" spans="1:6" x14ac:dyDescent="0.25">
      <c r="A129" s="123"/>
      <c r="B129" s="123"/>
      <c r="C129" s="123"/>
      <c r="D129" s="124">
        <f>SUM(D112:D128)</f>
        <v>54874.2</v>
      </c>
      <c r="E129" s="125">
        <f>SUM(E112:E128)</f>
        <v>209000.93</v>
      </c>
      <c r="F129" s="139">
        <f t="shared" ref="F129" si="47">D129-E129</f>
        <v>-154126.72999999998</v>
      </c>
    </row>
    <row r="130" spans="1:6" x14ac:dyDescent="0.25">
      <c r="A130" s="140" t="s">
        <v>112</v>
      </c>
      <c r="B130" s="141"/>
      <c r="C130" s="142"/>
      <c r="D130" s="143"/>
      <c r="E130" s="144"/>
      <c r="F130" s="145"/>
    </row>
    <row r="131" spans="1:6" x14ac:dyDescent="0.25">
      <c r="A131" s="146"/>
      <c r="B131" s="147"/>
      <c r="C131" s="148"/>
      <c r="D131" s="149">
        <f>D22+D97+D107+D111+D129</f>
        <v>2238489.9699999997</v>
      </c>
      <c r="E131" s="150">
        <f>E22+E97+E107+E111+E129</f>
        <v>2059491.9299999995</v>
      </c>
      <c r="F131" s="150">
        <f>F22+F97+F107+F111+F129</f>
        <v>178998.04000000004</v>
      </c>
    </row>
  </sheetData>
  <mergeCells count="58">
    <mergeCell ref="G21:G2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47:G48"/>
    <mergeCell ref="G23:G24"/>
    <mergeCell ref="G25:G26"/>
    <mergeCell ref="G27:G28"/>
    <mergeCell ref="G29:G30"/>
    <mergeCell ref="G33:G34"/>
    <mergeCell ref="G35:G36"/>
    <mergeCell ref="G37:G38"/>
    <mergeCell ref="G39:G40"/>
    <mergeCell ref="G41:G42"/>
    <mergeCell ref="G43:G44"/>
    <mergeCell ref="G45:G46"/>
    <mergeCell ref="G71:G72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98:G99"/>
    <mergeCell ref="G100:G101"/>
    <mergeCell ref="G73:G74"/>
    <mergeCell ref="G75:G76"/>
    <mergeCell ref="G77:G78"/>
    <mergeCell ref="G79:G80"/>
    <mergeCell ref="G81:G82"/>
    <mergeCell ref="G83:G84"/>
    <mergeCell ref="G115:G116"/>
    <mergeCell ref="G117:G118"/>
    <mergeCell ref="G119:G120"/>
    <mergeCell ref="G121:G122"/>
    <mergeCell ref="A1:F1"/>
    <mergeCell ref="C122:C123"/>
    <mergeCell ref="G102:G103"/>
    <mergeCell ref="G104:G105"/>
    <mergeCell ref="G106:G107"/>
    <mergeCell ref="G108:G109"/>
    <mergeCell ref="G110:G111"/>
    <mergeCell ref="G112:G113"/>
    <mergeCell ref="G86:G87"/>
    <mergeCell ref="G89:G90"/>
    <mergeCell ref="G91:G92"/>
    <mergeCell ref="G94:G95"/>
  </mergeCells>
  <pageMargins left="0.45" right="0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Tabela1.Buxheti Janar-Mars 2023</vt:lpstr>
      <vt:lpstr>Tab.2.Te hyrat vetanake </vt:lpstr>
      <vt:lpstr>Tab.3. THV sipas muajve</vt:lpstr>
      <vt:lpstr>Tab.4. Shpenzimet buxhetore</vt:lpstr>
      <vt:lpstr>Tab.4.1 Shpen.Janar-Mars </vt:lpstr>
      <vt:lpstr>5.Shp.sipas kodeve ekonomike</vt:lpstr>
      <vt:lpstr>Sheet3</vt:lpstr>
      <vt:lpstr>'5.Shp.sipas kodeve ekonomike'!Print_Area</vt:lpstr>
      <vt:lpstr>'Tab.4. Shpenzimet buxhetore'!Print_Area</vt:lpstr>
      <vt:lpstr>'Tab.4.1 Shpen.Janar-Mars '!Print_Area</vt:lpstr>
      <vt:lpstr>'Tabela1.Buxheti Janar-Mars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Vlora Tafili</cp:lastModifiedBy>
  <cp:lastPrinted>2023-04-04T20:27:45Z</cp:lastPrinted>
  <dcterms:created xsi:type="dcterms:W3CDTF">2023-04-01T12:46:53Z</dcterms:created>
  <dcterms:modified xsi:type="dcterms:W3CDTF">2023-04-06T09:07:52Z</dcterms:modified>
</cp:coreProperties>
</file>