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ela 1." sheetId="1" r:id="rId1"/>
    <sheet name="Tabela 2." sheetId="2" r:id="rId2"/>
    <sheet name="Tabela 3." sheetId="3" r:id="rId3"/>
    <sheet name="Te hyrat vetanake " sheetId="4" r:id="rId4"/>
    <sheet name="Raport i shpenzimeve" sheetId="5" r:id="rId5"/>
  </sheets>
  <definedNames>
    <definedName name="OLE_LINK1" localSheetId="4">'Raport i shpenzimeve'!$A$46</definedName>
    <definedName name="_xlnm.Print_Area" localSheetId="4">'Raport i shpenzimeve'!$A$1:$F$82</definedName>
    <definedName name="_xlnm.Print_Area" localSheetId="1">'Tabela 2.'!$A$1:$H$11</definedName>
  </definedNames>
  <calcPr calcId="145621"/>
</workbook>
</file>

<file path=xl/calcChain.xml><?xml version="1.0" encoding="utf-8"?>
<calcChain xmlns="http://schemas.openxmlformats.org/spreadsheetml/2006/main">
  <c r="F80" i="5" l="1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3" i="5"/>
  <c r="F62" i="5"/>
  <c r="F60" i="5"/>
  <c r="F59" i="5"/>
  <c r="F58" i="5"/>
  <c r="F57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2" i="5"/>
  <c r="F11" i="5"/>
  <c r="F10" i="5"/>
  <c r="F9" i="5"/>
  <c r="F8" i="5"/>
  <c r="F7" i="5"/>
  <c r="F6" i="5"/>
  <c r="F5" i="5"/>
  <c r="F4" i="5"/>
  <c r="E81" i="5"/>
  <c r="E64" i="5"/>
  <c r="D64" i="5"/>
  <c r="E61" i="5"/>
  <c r="E56" i="5"/>
  <c r="E13" i="5"/>
  <c r="F13" i="5" s="1"/>
  <c r="D13" i="5"/>
  <c r="D56" i="5"/>
  <c r="D61" i="5"/>
  <c r="H31" i="4"/>
  <c r="H30" i="4"/>
  <c r="H28" i="4"/>
  <c r="H27" i="4"/>
  <c r="H26" i="4"/>
  <c r="H25" i="4"/>
  <c r="H24" i="4"/>
  <c r="H23" i="4"/>
  <c r="H22" i="4"/>
  <c r="H21" i="4"/>
  <c r="H20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E31" i="4"/>
  <c r="E30" i="4"/>
  <c r="E29" i="4"/>
  <c r="E28" i="4"/>
  <c r="E27" i="4"/>
  <c r="E26" i="4"/>
  <c r="E25" i="4"/>
  <c r="E24" i="4"/>
  <c r="E23" i="4"/>
  <c r="E22" i="4"/>
  <c r="E21" i="4"/>
  <c r="I32" i="4"/>
  <c r="F32" i="4"/>
  <c r="H32" i="4" s="1"/>
  <c r="D32" i="4"/>
  <c r="E20" i="4" s="1"/>
  <c r="B8" i="3"/>
  <c r="H7" i="2"/>
  <c r="H6" i="2"/>
  <c r="H5" i="2"/>
  <c r="E6" i="2"/>
  <c r="E82" i="5" l="1"/>
  <c r="G29" i="4"/>
  <c r="G8" i="4"/>
  <c r="G16" i="4"/>
  <c r="G9" i="4"/>
  <c r="G13" i="4"/>
  <c r="G17" i="4"/>
  <c r="G22" i="4"/>
  <c r="G26" i="4"/>
  <c r="G30" i="4"/>
  <c r="G21" i="4"/>
  <c r="G6" i="4"/>
  <c r="G14" i="4"/>
  <c r="G23" i="4"/>
  <c r="G31" i="4"/>
  <c r="G12" i="4"/>
  <c r="G25" i="4"/>
  <c r="G5" i="4"/>
  <c r="G10" i="4"/>
  <c r="G27" i="4"/>
  <c r="G7" i="4"/>
  <c r="G11" i="4"/>
  <c r="G15" i="4"/>
  <c r="G20" i="4"/>
  <c r="G24" i="4"/>
  <c r="G28" i="4"/>
  <c r="E8" i="4"/>
  <c r="E12" i="4"/>
  <c r="E5" i="4"/>
  <c r="E13" i="4"/>
  <c r="E6" i="4"/>
  <c r="E10" i="4"/>
  <c r="E14" i="4"/>
  <c r="E19" i="4"/>
  <c r="E16" i="4"/>
  <c r="E9" i="4"/>
  <c r="E17" i="4"/>
  <c r="E7" i="4"/>
  <c r="E32" i="4" s="1"/>
  <c r="E11" i="4"/>
  <c r="E15" i="4"/>
  <c r="E5" i="1"/>
  <c r="E6" i="1"/>
  <c r="G32" i="4" l="1"/>
  <c r="F61" i="5"/>
  <c r="D81" i="5"/>
  <c r="F7" i="3"/>
  <c r="F8" i="3"/>
  <c r="F6" i="3"/>
  <c r="F5" i="3"/>
  <c r="F4" i="3"/>
  <c r="E9" i="3"/>
  <c r="C9" i="3"/>
  <c r="D8" i="3" s="1"/>
  <c r="B9" i="3"/>
  <c r="H4" i="2"/>
  <c r="E8" i="2"/>
  <c r="E7" i="2"/>
  <c r="E5" i="2"/>
  <c r="E4" i="2"/>
  <c r="G9" i="2"/>
  <c r="D9" i="2"/>
  <c r="B9" i="2"/>
  <c r="D10" i="1"/>
  <c r="E8" i="1"/>
  <c r="B10" i="1"/>
  <c r="D82" i="5" l="1"/>
  <c r="F82" i="5" s="1"/>
  <c r="F81" i="5"/>
  <c r="F56" i="5"/>
  <c r="F64" i="5"/>
  <c r="F9" i="3"/>
  <c r="C7" i="2"/>
  <c r="C6" i="2"/>
  <c r="F5" i="2"/>
  <c r="F6" i="2"/>
  <c r="F7" i="2"/>
  <c r="H9" i="2"/>
  <c r="C8" i="2"/>
  <c r="F8" i="2"/>
  <c r="F4" i="2"/>
  <c r="C4" i="2"/>
  <c r="E9" i="2"/>
  <c r="C5" i="2"/>
  <c r="C9" i="2" s="1"/>
  <c r="C9" i="1"/>
  <c r="C5" i="1"/>
  <c r="C8" i="1"/>
  <c r="C7" i="1"/>
  <c r="C6" i="1"/>
  <c r="E10" i="1"/>
  <c r="D5" i="3"/>
  <c r="D6" i="3"/>
  <c r="D7" i="3"/>
  <c r="D4" i="3"/>
  <c r="F9" i="2" l="1"/>
  <c r="C10" i="1"/>
  <c r="D9" i="3"/>
</calcChain>
</file>

<file path=xl/sharedStrings.xml><?xml version="1.0" encoding="utf-8"?>
<sst xmlns="http://schemas.openxmlformats.org/spreadsheetml/2006/main" count="181" uniqueCount="168">
  <si>
    <t>Buxheti sipas SIMFK</t>
  </si>
  <si>
    <t xml:space="preserve">% </t>
  </si>
  <si>
    <t>në total</t>
  </si>
  <si>
    <t>Buxheti Sipas  SIMFK</t>
  </si>
  <si>
    <t>Granti qeveritar</t>
  </si>
  <si>
    <t>Të hyrat vetanake 2022</t>
  </si>
  <si>
    <t>Të hyrat e bartura</t>
  </si>
  <si>
    <t>Participimi i qytetarve</t>
  </si>
  <si>
    <t>Save the  Children</t>
  </si>
  <si>
    <t>TOTALI</t>
  </si>
  <si>
    <t>TË HYRAT BUXHETORE TË KOMUNËS SË KLINËS</t>
  </si>
  <si>
    <t>Burimi</t>
  </si>
  <si>
    <t>Progresi ndaj buxhetit në %</t>
  </si>
  <si>
    <t>në total e shpenzimeve</t>
  </si>
  <si>
    <t>Krahasimi i shpenz. 2022 me 2021 në %</t>
  </si>
  <si>
    <t>Totali :</t>
  </si>
  <si>
    <t>% në total sipas burimit</t>
  </si>
  <si>
    <t>Përshkrimi</t>
  </si>
  <si>
    <t xml:space="preserve">    SIMFK</t>
  </si>
  <si>
    <t>%</t>
  </si>
  <si>
    <t>në  %</t>
  </si>
  <si>
    <t>Subvencione dhe transf.</t>
  </si>
  <si>
    <t>Kapitalet</t>
  </si>
  <si>
    <t>Nr.</t>
  </si>
  <si>
    <t>LLOJET E TRANSAKSIONEVE</t>
  </si>
  <si>
    <t>Krahasimi</t>
  </si>
  <si>
    <t>Ndryshimi</t>
  </si>
  <si>
    <t>Ne total</t>
  </si>
  <si>
    <t>2021/2022</t>
  </si>
  <si>
    <t>ne €</t>
  </si>
  <si>
    <t>TATIMI NË PRONË</t>
  </si>
  <si>
    <t>TAX REGJISTRIMI I AUTOMJETEVE</t>
  </si>
  <si>
    <t>TAX PËR LEJE NDËRTIMI</t>
  </si>
  <si>
    <t>TAX CERTIFIKATAT E LINDJES</t>
  </si>
  <si>
    <t>TAX CERTIFIKATAT E KURORIZIMIT</t>
  </si>
  <si>
    <t>TAX CERTIFIKATAT E VDEKJES</t>
  </si>
  <si>
    <t>TAX CERTIFIKATA TJERA</t>
  </si>
  <si>
    <t>TAX VERIFIKIM DOK.TË NDRYSHME</t>
  </si>
  <si>
    <t>TAX TJERA ADMINISTRATIVE</t>
  </si>
  <si>
    <t>LARGIMI DHE DEPONIMI I AUTOMJE</t>
  </si>
  <si>
    <t>GJOBAT NGA INSPEKTORIATI</t>
  </si>
  <si>
    <t>LIC.PRANIM TEKNIK TE LOKALIT</t>
  </si>
  <si>
    <t>LIC.PËR DYQANE TË MËDHA</t>
  </si>
  <si>
    <t>SHITJA E SHERBIMEVE</t>
  </si>
  <si>
    <t>TE HYRAT NGA SHITJA E MALLRAVE</t>
  </si>
  <si>
    <t>SHFRYTEZIMI I PRONES PUBLIKE</t>
  </si>
  <si>
    <t>PRONA PUB.PER TREG.TE HAPUR</t>
  </si>
  <si>
    <t>QIRAJA VENDOSJA OBJEKT TREGTAR</t>
  </si>
  <si>
    <t>QIRAJA NGA OBJEKTET PUBLIKE</t>
  </si>
  <si>
    <t>PARTICIPIM - ARSIMI I MESEM</t>
  </si>
  <si>
    <t>PARTICIPIM - QERDHJA</t>
  </si>
  <si>
    <t>PARTICIPIM - SHENDETSIA</t>
  </si>
  <si>
    <t>DONACIONET E JASHTME</t>
  </si>
  <si>
    <t>TAX PER MATJEN TOKES NE TEREN</t>
  </si>
  <si>
    <t>PARTICIPIM I QYTETAREVE</t>
  </si>
  <si>
    <t>GJOBAT NGA TRAFIKU</t>
  </si>
  <si>
    <t>DENIMET NGA GJYKATA</t>
  </si>
  <si>
    <t>GJITHESEJT:</t>
  </si>
  <si>
    <t>rend.</t>
  </si>
  <si>
    <t>Kodi ekonomik</t>
  </si>
  <si>
    <t xml:space="preserve"> Ndryshimi </t>
  </si>
  <si>
    <t>PAGAT NETO PERMES LISTAVE</t>
  </si>
  <si>
    <t>PAGESA PËR SINDIKATË</t>
  </si>
  <si>
    <t>ANTARSIM-ODA E MJEKVE TE KOSOVËS</t>
  </si>
  <si>
    <t>TATIMI NE TARDHURA PERSONALE</t>
  </si>
  <si>
    <t>KONTRIBUTI PENSIONAL I PUNETORI</t>
  </si>
  <si>
    <t>KONTRIBUTI PENSIONAL I PUNEDHENSI</t>
  </si>
  <si>
    <t>TOTALI:     11</t>
  </si>
  <si>
    <t>RROGAT DHE PAGAT</t>
  </si>
  <si>
    <t>SHPEN.UDHTIMIT BRENDA</t>
  </si>
  <si>
    <t>SHPENZ. PËR INTERNET</t>
  </si>
  <si>
    <t>SHPENZ.E TELEFONIT-VALA 900</t>
  </si>
  <si>
    <t>SHPENZIMET POSTARE</t>
  </si>
  <si>
    <t>SHËRBIME SHTYPJE - JO MARKETING</t>
  </si>
  <si>
    <t>SHERB.KONTRAKTUESE TJERA</t>
  </si>
  <si>
    <t>SHERBIMET E VARRIMIT</t>
  </si>
  <si>
    <t>MOBILJE (ME PAK SE 1000 Euro)</t>
  </si>
  <si>
    <t>PAISJE TJERA&lt;1000 EURO</t>
  </si>
  <si>
    <t>FURNIZIM USHQIM&amp;PIJE(JO DREKA)</t>
  </si>
  <si>
    <t>FURNIZIME MJEKSORE</t>
  </si>
  <si>
    <t>FURNIZIM PASTRIMI</t>
  </si>
  <si>
    <t>NAFT PER NGROHJE QENDRORE</t>
  </si>
  <si>
    <t>DRU</t>
  </si>
  <si>
    <t>DERIVATE PER GJENERATOR</t>
  </si>
  <si>
    <t>KARBURANTE PER VETURA</t>
  </si>
  <si>
    <t>AVANC PËR PARA TE IMËT(PETTY CASH)</t>
  </si>
  <si>
    <t>REGJ.SIGURIMI I AUTOMJETEVE</t>
  </si>
  <si>
    <t>MIRM.RIPARIMI I AUTOMJETEVE</t>
  </si>
  <si>
    <t>MIRMBAJTJA E NDERTESAVE</t>
  </si>
  <si>
    <t>MIRMBAJTJA E SHKOLLAVE</t>
  </si>
  <si>
    <t>MIRËMBAJTJA OBJEKTEVE SHËNDETËSORE</t>
  </si>
  <si>
    <t>MIRMB.PAISJEVE DHE MOBILEVE</t>
  </si>
  <si>
    <t>REKLAMAT DHE KONKURSET</t>
  </si>
  <si>
    <t>DREKAT ZYRTARE</t>
  </si>
  <si>
    <t>SHPENZIME-VENDIMET E GJYKATAVE</t>
  </si>
  <si>
    <t>TOTALI:   13</t>
  </si>
  <si>
    <t>MALLRA DHE SHERBIME</t>
  </si>
  <si>
    <t>RRYMA</t>
  </si>
  <si>
    <t>UJI</t>
  </si>
  <si>
    <t>MBETURINAT</t>
  </si>
  <si>
    <t>SHPENZIMET TELEFONIKE</t>
  </si>
  <si>
    <t>TOTALI:   14</t>
  </si>
  <si>
    <t>SHPENZIMET KOMUNALE</t>
  </si>
  <si>
    <t>TOTALI:    20</t>
  </si>
  <si>
    <t>SUBVENCIONET DHE TRANSFERET</t>
  </si>
  <si>
    <t>NDERTIMI I RRUGEVE LOKALE</t>
  </si>
  <si>
    <t>KANALIZIMI</t>
  </si>
  <si>
    <t>TOTALI:     30</t>
  </si>
  <si>
    <t>PASURIT JO FINANCIARE</t>
  </si>
  <si>
    <t>TOTALI I PERGJITHSHEM:11,13,14,20,30</t>
  </si>
  <si>
    <t>Për periudhën janar- qershor 2022</t>
  </si>
  <si>
    <t>Ndryshimi nga 2021 në  %</t>
  </si>
  <si>
    <t>Tabela  1. Buxheti  në SIMFK  sipas burimit</t>
  </si>
  <si>
    <t>SHPENZIMET BUXHETORE</t>
  </si>
  <si>
    <t>Buxheti sipas SIMFK 2022</t>
  </si>
  <si>
    <t>Buxheti i shpenzuar janar-qershor 2022</t>
  </si>
  <si>
    <t>Buxheti i shpenzuar janar-qershor 2021</t>
  </si>
  <si>
    <t>Tabela 2.Buxheti   në  SIMFK sipas burimit  dhe  buxheti  i shpenzuar  në periudhen  janar –qershor   2022</t>
  </si>
  <si>
    <t>Shpenzimet e buxhetit  në periudhën janar – qershor 2022 sipas kategorive ekonomike</t>
  </si>
  <si>
    <t>Paga dhe mëditje</t>
  </si>
  <si>
    <t>Mallra dhe shërbime</t>
  </si>
  <si>
    <t>Shërbime komunale</t>
  </si>
  <si>
    <t>Tabela 3. Shpenzimet e buxhetit  për periudhën janar – qershor 2022 sipas kategorive ekonomike</t>
  </si>
  <si>
    <t>% në total e shpenz.</t>
  </si>
  <si>
    <t xml:space="preserve">Shpenzimet                             janar-qershor </t>
  </si>
  <si>
    <t xml:space="preserve">Krahasimi                  2022 me 2021 </t>
  </si>
  <si>
    <t>TË HYRAT VETANAKE JANAR- QERSHOR 2022 DHE KRAHASIMI ME GJASHTMUJORIN E VITIT 2021</t>
  </si>
  <si>
    <t>KODI</t>
  </si>
  <si>
    <t>Gjashtemujor</t>
  </si>
  <si>
    <t xml:space="preserve"> Gjashtemujor </t>
  </si>
  <si>
    <t>EKONOMIK</t>
  </si>
  <si>
    <t>RAPORT I SHPENZIMEVE PËR PERIUDHEN JANAR- QERSHOR 2022 DHE KRAHASIMI ME 2021</t>
  </si>
  <si>
    <t>ANTARSIM-ODA E INFERMIERVE TE KOS.</t>
  </si>
  <si>
    <t>PUNT. ME KONTRATË (JO NE LISTEë Të Të PAG.)</t>
  </si>
  <si>
    <t xml:space="preserve"> PAGESA PËR VENDIME GJYQËSORË</t>
  </si>
  <si>
    <t>SHPEN.UDHTIMIT JASHT VENDIT- meditjet</t>
  </si>
  <si>
    <t>SHËRBIME TË NDRYSHME SHËNDETËSORE</t>
  </si>
  <si>
    <t>SHERBIME TE NDRYSHME INTELEKTUALE DHE KESHILLDHENESE</t>
  </si>
  <si>
    <t>SHERBIMET TEKNIKE</t>
  </si>
  <si>
    <t>SHPENZIMET PËR ANTARËSIM</t>
  </si>
  <si>
    <t>KOMPJUTER ME PAK SE 1000 EURO</t>
  </si>
  <si>
    <t xml:space="preserve"> PAJISJE SPECIALISTIKE MJEKËSORE &lt;1000</t>
  </si>
  <si>
    <t>FURNIZIME PERZYRE</t>
  </si>
  <si>
    <t>FURNIZIM ME VESHMBATHJE</t>
  </si>
  <si>
    <t> VAJ</t>
  </si>
  <si>
    <t>PROVIZIONI BANKAR I BKT</t>
  </si>
  <si>
    <t>MIRËMBAJTJA AUTO RRUGËVE LOKALE</t>
  </si>
  <si>
    <t>MIRËMBAJTJA E TEKNOLO. INFORMATIVE</t>
  </si>
  <si>
    <t>MIREMBAJTJA RUTINORE</t>
  </si>
  <si>
    <t>SHPENZ.PER INFORMIM PUBLIK</t>
  </si>
  <si>
    <t>SUB. PER ENTITETE PUBLIKE</t>
  </si>
  <si>
    <t xml:space="preserve">SUB.PER ENTITETET JO PUBLIKE </t>
  </si>
  <si>
    <t>NDERT. E ADMIN. AFARISTE</t>
  </si>
  <si>
    <t>OBJEKTET ARSIMORE</t>
  </si>
  <si>
    <t>OBJEKTET SHËNDETËSORE</t>
  </si>
  <si>
    <t>OBJEKTET SPORTIVE</t>
  </si>
  <si>
    <t>FUSHAT SPORTIVE</t>
  </si>
  <si>
    <t>UJËSJELLËSI</t>
  </si>
  <si>
    <t>MIREMBAJTJA INVESTIVE</t>
  </si>
  <si>
    <t>FURNIZIMI ME RRYMË GJENRATOR TRAFNS</t>
  </si>
  <si>
    <t>PAJISJE SPECIALE MJEKËSORE</t>
  </si>
  <si>
    <t>PAJISJE  TJERA</t>
  </si>
  <si>
    <t xml:space="preserve">  INVESTIMET NË VIJIM</t>
  </si>
  <si>
    <t>RREGULLIMI I LUMEJVE</t>
  </si>
  <si>
    <t>SISTEMI I UJITJES</t>
  </si>
  <si>
    <t>TRANSFERE KAPITALE – ETNITETE JO PUBLIKE</t>
  </si>
  <si>
    <t xml:space="preserve"> Shpenzimet  janar-qershor /2022 </t>
  </si>
  <si>
    <t xml:space="preserve"> Shpenzimet janar- qershor 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</si>
</sst>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5" xfId="0" applyFont="1" applyBorder="1" applyAlignment="1">
      <alignment vertical="center" wrapText="1"/>
    </xf>
    <xf numFmtId="2" fontId="0" fillId="0" borderId="5" xfId="0" applyNumberFormat="1" applyBorder="1"/>
    <xf numFmtId="2" fontId="2" fillId="0" borderId="5" xfId="0" applyNumberFormat="1" applyFont="1" applyBorder="1"/>
    <xf numFmtId="2" fontId="0" fillId="0" borderId="5" xfId="0" applyNumberForma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0" xfId="0" applyBorder="1" applyAlignment="1">
      <alignment vertical="center" wrapText="1"/>
    </xf>
    <xf numFmtId="0" fontId="10" fillId="4" borderId="5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vertical="center"/>
    </xf>
    <xf numFmtId="43" fontId="10" fillId="0" borderId="5" xfId="1" applyFont="1" applyBorder="1" applyAlignment="1">
      <alignment horizontal="right" vertical="center" wrapText="1"/>
    </xf>
    <xf numFmtId="43" fontId="10" fillId="4" borderId="5" xfId="1" applyFont="1" applyFill="1" applyBorder="1" applyAlignment="1">
      <alignment vertical="center"/>
    </xf>
    <xf numFmtId="43" fontId="10" fillId="4" borderId="5" xfId="1" applyFont="1" applyFill="1" applyBorder="1" applyAlignment="1">
      <alignment horizontal="right" vertical="center" wrapText="1"/>
    </xf>
    <xf numFmtId="43" fontId="10" fillId="4" borderId="5" xfId="1" applyFont="1" applyFill="1" applyBorder="1" applyAlignment="1">
      <alignment horizontal="right" vertical="center"/>
    </xf>
    <xf numFmtId="43" fontId="10" fillId="6" borderId="5" xfId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6" fillId="0" borderId="5" xfId="0" applyFont="1" applyBorder="1" applyAlignment="1">
      <alignment vertical="center" wrapText="1"/>
    </xf>
    <xf numFmtId="4" fontId="16" fillId="0" borderId="5" xfId="0" applyNumberFormat="1" applyFont="1" applyBorder="1" applyAlignment="1">
      <alignment horizontal="right" vertical="center" wrapText="1"/>
    </xf>
    <xf numFmtId="0" fontId="16" fillId="0" borderId="5" xfId="0" applyFont="1" applyBorder="1" applyAlignment="1">
      <alignment horizontal="right" vertical="center" wrapText="1"/>
    </xf>
    <xf numFmtId="0" fontId="18" fillId="0" borderId="0" xfId="0" applyFont="1"/>
    <xf numFmtId="0" fontId="7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9" fillId="0" borderId="0" xfId="0" applyFont="1"/>
    <xf numFmtId="0" fontId="18" fillId="0" borderId="0" xfId="0" applyFont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justify" vertical="center" wrapText="1"/>
    </xf>
    <xf numFmtId="4" fontId="16" fillId="0" borderId="5" xfId="0" applyNumberFormat="1" applyFont="1" applyBorder="1" applyAlignment="1">
      <alignment vertical="center" wrapText="1"/>
    </xf>
    <xf numFmtId="2" fontId="12" fillId="0" borderId="5" xfId="0" applyNumberFormat="1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 wrapText="1"/>
    </xf>
    <xf numFmtId="0" fontId="10" fillId="0" borderId="5" xfId="0" applyFont="1" applyBorder="1" applyAlignment="1">
      <alignment horizontal="justify" vertical="center" wrapText="1"/>
    </xf>
    <xf numFmtId="4" fontId="11" fillId="0" borderId="6" xfId="0" applyNumberFormat="1" applyFont="1" applyBorder="1" applyAlignment="1">
      <alignment vertical="center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2" fontId="11" fillId="0" borderId="6" xfId="0" applyNumberFormat="1" applyFont="1" applyBorder="1" applyAlignment="1">
      <alignment vertical="center"/>
    </xf>
    <xf numFmtId="0" fontId="17" fillId="0" borderId="0" xfId="0" applyFont="1"/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4" fontId="19" fillId="5" borderId="5" xfId="0" applyNumberFormat="1" applyFont="1" applyFill="1" applyBorder="1" applyAlignment="1">
      <alignment horizontal="right" vertical="center" wrapText="1"/>
    </xf>
    <xf numFmtId="4" fontId="19" fillId="0" borderId="5" xfId="0" applyNumberFormat="1" applyFont="1" applyBorder="1" applyAlignment="1">
      <alignment horizontal="right" vertical="center" wrapText="1"/>
    </xf>
    <xf numFmtId="0" fontId="0" fillId="5" borderId="5" xfId="0" applyFill="1" applyBorder="1" applyAlignment="1">
      <alignment vertical="center" wrapText="1"/>
    </xf>
    <xf numFmtId="4" fontId="19" fillId="5" borderId="5" xfId="0" applyNumberFormat="1" applyFont="1" applyFill="1" applyBorder="1" applyAlignment="1">
      <alignment vertical="center" wrapText="1"/>
    </xf>
    <xf numFmtId="0" fontId="20" fillId="0" borderId="5" xfId="0" applyFont="1" applyBorder="1" applyAlignment="1">
      <alignment vertical="center"/>
    </xf>
    <xf numFmtId="0" fontId="19" fillId="0" borderId="5" xfId="0" applyFont="1" applyBorder="1" applyAlignment="1">
      <alignment horizontal="right" vertical="center" wrapText="1"/>
    </xf>
    <xf numFmtId="43" fontId="10" fillId="7" borderId="5" xfId="1" applyFont="1" applyFill="1" applyBorder="1" applyAlignment="1">
      <alignment horizontal="right" vertical="center" wrapText="1"/>
    </xf>
    <xf numFmtId="0" fontId="19" fillId="0" borderId="5" xfId="0" applyFont="1" applyBorder="1" applyAlignment="1">
      <alignment horizontal="right" vertical="center"/>
    </xf>
    <xf numFmtId="0" fontId="10" fillId="4" borderId="5" xfId="0" applyFont="1" applyFill="1" applyBorder="1" applyAlignment="1">
      <alignment horizontal="right" vertical="center"/>
    </xf>
    <xf numFmtId="0" fontId="21" fillId="5" borderId="5" xfId="0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19" fillId="5" borderId="5" xfId="0" applyFont="1" applyFill="1" applyBorder="1" applyAlignment="1">
      <alignment horizontal="right" vertical="center" wrapText="1"/>
    </xf>
    <xf numFmtId="0" fontId="0" fillId="5" borderId="5" xfId="0" applyFill="1" applyBorder="1" applyAlignment="1">
      <alignment wrapText="1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vertical="center" wrapText="1"/>
    </xf>
    <xf numFmtId="0" fontId="0" fillId="0" borderId="5" xfId="0" applyBorder="1" applyAlignment="1"/>
    <xf numFmtId="0" fontId="0" fillId="0" borderId="5" xfId="0" applyBorder="1" applyAlignment="1">
      <alignment horizontal="right"/>
    </xf>
    <xf numFmtId="0" fontId="10" fillId="3" borderId="1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Normal="100" workbookViewId="0">
      <selection activeCell="A5" sqref="A5"/>
    </sheetView>
  </sheetViews>
  <sheetFormatPr defaultRowHeight="15" x14ac:dyDescent="0.25"/>
  <cols>
    <col min="1" max="1" width="25.5703125" customWidth="1"/>
    <col min="2" max="2" width="19.42578125" customWidth="1"/>
    <col min="3" max="3" width="12.42578125" customWidth="1"/>
    <col min="4" max="4" width="18.140625" customWidth="1"/>
    <col min="5" max="5" width="16.42578125" customWidth="1"/>
  </cols>
  <sheetData>
    <row r="1" spans="1:5" ht="15.75" x14ac:dyDescent="0.25">
      <c r="A1" s="8" t="s">
        <v>10</v>
      </c>
    </row>
    <row r="2" spans="1:5" ht="19.5" thickBot="1" x14ac:dyDescent="0.3">
      <c r="A2" s="41" t="s">
        <v>110</v>
      </c>
    </row>
    <row r="3" spans="1:5" ht="31.5" customHeight="1" x14ac:dyDescent="0.25">
      <c r="A3" s="1"/>
      <c r="B3" s="2" t="s">
        <v>0</v>
      </c>
      <c r="C3" s="2" t="s">
        <v>1</v>
      </c>
      <c r="D3" s="2" t="s">
        <v>3</v>
      </c>
      <c r="E3" s="10" t="s">
        <v>111</v>
      </c>
    </row>
    <row r="4" spans="1:5" ht="15.75" customHeight="1" x14ac:dyDescent="0.25">
      <c r="A4" s="5"/>
      <c r="B4" s="3">
        <v>2022</v>
      </c>
      <c r="C4" s="4" t="s">
        <v>2</v>
      </c>
      <c r="D4" s="4">
        <v>2021</v>
      </c>
      <c r="E4" s="6"/>
    </row>
    <row r="5" spans="1:5" ht="32.25" customHeight="1" x14ac:dyDescent="0.25">
      <c r="A5" s="42" t="s">
        <v>4</v>
      </c>
      <c r="B5" s="43">
        <v>10316080.01</v>
      </c>
      <c r="C5" s="18">
        <f>B5*100/B10</f>
        <v>81.823170327838213</v>
      </c>
      <c r="D5" s="43">
        <v>10034490.93</v>
      </c>
      <c r="E5" s="18">
        <f>(B5-D5)*100/D5</f>
        <v>2.8062119141304569</v>
      </c>
    </row>
    <row r="6" spans="1:5" ht="32.25" customHeight="1" x14ac:dyDescent="0.25">
      <c r="A6" s="42" t="s">
        <v>5</v>
      </c>
      <c r="B6" s="43">
        <v>1065865</v>
      </c>
      <c r="C6" s="18">
        <f>B6*100/B10</f>
        <v>8.4540303445631455</v>
      </c>
      <c r="D6" s="43">
        <v>830437</v>
      </c>
      <c r="E6" s="18">
        <f t="shared" ref="E6:E8" si="0">(B6-D6)*100/D6</f>
        <v>28.349892887720561</v>
      </c>
    </row>
    <row r="7" spans="1:5" ht="34.5" customHeight="1" x14ac:dyDescent="0.25">
      <c r="A7" s="42" t="s">
        <v>6</v>
      </c>
      <c r="B7" s="43">
        <v>1196666.06</v>
      </c>
      <c r="C7" s="18">
        <f>B7*100/B10</f>
        <v>9.4914939354879113</v>
      </c>
      <c r="D7" s="43">
        <v>554975.41</v>
      </c>
      <c r="E7" s="18"/>
    </row>
    <row r="8" spans="1:5" ht="38.25" customHeight="1" x14ac:dyDescent="0.25">
      <c r="A8" s="42" t="s">
        <v>7</v>
      </c>
      <c r="B8" s="43">
        <v>26443.62</v>
      </c>
      <c r="C8" s="18">
        <f>B8*100/B10</f>
        <v>0.20974060120193166</v>
      </c>
      <c r="D8" s="44">
        <v>16387.12</v>
      </c>
      <c r="E8" s="18">
        <f t="shared" si="0"/>
        <v>61.368318533091845</v>
      </c>
    </row>
    <row r="9" spans="1:5" ht="33.75" customHeight="1" x14ac:dyDescent="0.25">
      <c r="A9" s="42" t="s">
        <v>8</v>
      </c>
      <c r="B9" s="43">
        <v>2718.84</v>
      </c>
      <c r="C9" s="18">
        <f>B9*100/B10</f>
        <v>2.1564790908803706E-2</v>
      </c>
      <c r="D9" s="44">
        <v>0</v>
      </c>
      <c r="E9" s="18"/>
    </row>
    <row r="10" spans="1:5" ht="36.75" customHeight="1" x14ac:dyDescent="0.25">
      <c r="A10" s="13" t="s">
        <v>9</v>
      </c>
      <c r="B10" s="14">
        <f>B5+B6+B7+B8+B9</f>
        <v>12607773.529999999</v>
      </c>
      <c r="C10" s="15">
        <f>C5+C6+C7+C8+C9</f>
        <v>100</v>
      </c>
      <c r="D10" s="14">
        <f>D5+D6+D7+D8+D9</f>
        <v>11436290.459999999</v>
      </c>
      <c r="E10" s="19">
        <f>(B10-D10)*100/D10</f>
        <v>10.243558207072684</v>
      </c>
    </row>
    <row r="11" spans="1:5" ht="15.75" x14ac:dyDescent="0.25">
      <c r="A11" s="11"/>
      <c r="B11" s="16"/>
      <c r="C11" s="15"/>
      <c r="D11" s="11"/>
      <c r="E11" s="17"/>
    </row>
    <row r="12" spans="1:5" x14ac:dyDescent="0.25">
      <c r="A12" s="7"/>
      <c r="B12" s="7" t="s">
        <v>112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A4" sqref="A4"/>
    </sheetView>
  </sheetViews>
  <sheetFormatPr defaultRowHeight="15" x14ac:dyDescent="0.25"/>
  <cols>
    <col min="1" max="1" width="21.28515625" customWidth="1"/>
    <col min="2" max="2" width="19.5703125" customWidth="1"/>
    <col min="3" max="3" width="11.5703125" bestFit="1" customWidth="1"/>
    <col min="4" max="4" width="17.7109375" customWidth="1"/>
    <col min="5" max="5" width="12.28515625" bestFit="1" customWidth="1"/>
    <col min="6" max="6" width="11.5703125" bestFit="1" customWidth="1"/>
    <col min="7" max="7" width="16.42578125" customWidth="1"/>
    <col min="8" max="8" width="11.42578125" customWidth="1"/>
  </cols>
  <sheetData>
    <row r="1" spans="1:8" ht="18.75" x14ac:dyDescent="0.25">
      <c r="A1" s="41" t="s">
        <v>113</v>
      </c>
    </row>
    <row r="2" spans="1:8" ht="18.75" x14ac:dyDescent="0.25">
      <c r="A2" s="41" t="s">
        <v>110</v>
      </c>
    </row>
    <row r="3" spans="1:8" ht="50.25" customHeight="1" x14ac:dyDescent="0.25">
      <c r="A3" s="46" t="s">
        <v>11</v>
      </c>
      <c r="B3" s="47" t="s">
        <v>114</v>
      </c>
      <c r="C3" s="47" t="s">
        <v>16</v>
      </c>
      <c r="D3" s="48" t="s">
        <v>115</v>
      </c>
      <c r="E3" s="48" t="s">
        <v>12</v>
      </c>
      <c r="F3" s="48" t="s">
        <v>13</v>
      </c>
      <c r="G3" s="48" t="s">
        <v>116</v>
      </c>
      <c r="H3" s="48" t="s">
        <v>14</v>
      </c>
    </row>
    <row r="4" spans="1:8" ht="26.25" customHeight="1" x14ac:dyDescent="0.25">
      <c r="A4" s="42" t="s">
        <v>4</v>
      </c>
      <c r="B4" s="43">
        <v>10316080.01</v>
      </c>
      <c r="C4" s="18">
        <f>B4*100/B9</f>
        <v>81.823170327838213</v>
      </c>
      <c r="D4" s="49">
        <v>4317744</v>
      </c>
      <c r="E4" s="18">
        <f t="shared" ref="E4:E9" si="0">D4*100/B4</f>
        <v>41.85450283261229</v>
      </c>
      <c r="F4" s="18">
        <f>D4*100/D9</f>
        <v>95.514688585668821</v>
      </c>
      <c r="G4" s="49">
        <v>4863591.99</v>
      </c>
      <c r="H4" s="22">
        <f>(D4-G4)*100/G4</f>
        <v>-11.223145179988673</v>
      </c>
    </row>
    <row r="5" spans="1:8" ht="25.5" customHeight="1" x14ac:dyDescent="0.25">
      <c r="A5" s="42" t="s">
        <v>5</v>
      </c>
      <c r="B5" s="43">
        <v>1065865</v>
      </c>
      <c r="C5" s="18">
        <f>B5*100/B9</f>
        <v>8.4540303445631455</v>
      </c>
      <c r="D5" s="50">
        <v>141163.45000000001</v>
      </c>
      <c r="E5" s="18">
        <f t="shared" si="0"/>
        <v>13.244027151656168</v>
      </c>
      <c r="F5" s="18">
        <f>D5*100/D9</f>
        <v>3.1227379312966757</v>
      </c>
      <c r="G5" s="50">
        <v>131508.96</v>
      </c>
      <c r="H5" s="22">
        <f t="shared" ref="H5:H7" si="1">(D5-G5)*100/G5</f>
        <v>7.3413172760244017</v>
      </c>
    </row>
    <row r="6" spans="1:8" ht="30" customHeight="1" x14ac:dyDescent="0.25">
      <c r="A6" s="42" t="s">
        <v>6</v>
      </c>
      <c r="B6" s="43">
        <v>1196666.06</v>
      </c>
      <c r="C6" s="18">
        <f>B6*100/B9</f>
        <v>9.4914939354879113</v>
      </c>
      <c r="D6" s="49">
        <v>37514.83</v>
      </c>
      <c r="E6" s="18">
        <f t="shared" si="0"/>
        <v>3.1349456004459588</v>
      </c>
      <c r="F6" s="18">
        <f>D6*100/D9</f>
        <v>0.82988183291883588</v>
      </c>
      <c r="G6" s="49">
        <v>84985.01</v>
      </c>
      <c r="H6" s="22">
        <f t="shared" si="1"/>
        <v>-55.857121155836772</v>
      </c>
    </row>
    <row r="7" spans="1:8" ht="28.5" customHeight="1" x14ac:dyDescent="0.25">
      <c r="A7" s="42" t="s">
        <v>7</v>
      </c>
      <c r="B7" s="43">
        <v>26443.62</v>
      </c>
      <c r="C7" s="18">
        <f>B7*100/B9</f>
        <v>0.20974060120193166</v>
      </c>
      <c r="D7" s="50">
        <v>21361.5</v>
      </c>
      <c r="E7" s="24">
        <f t="shared" si="0"/>
        <v>80.781299988428216</v>
      </c>
      <c r="F7" s="18">
        <f>D7*100/D9</f>
        <v>0.47254701071271582</v>
      </c>
      <c r="G7" s="50">
        <v>11310</v>
      </c>
      <c r="H7" s="22">
        <f t="shared" si="1"/>
        <v>88.872679045092838</v>
      </c>
    </row>
    <row r="8" spans="1:8" ht="30.75" customHeight="1" x14ac:dyDescent="0.25">
      <c r="A8" s="21" t="s">
        <v>8</v>
      </c>
      <c r="B8" s="43">
        <v>2718.84</v>
      </c>
      <c r="C8" s="18">
        <f>B8*100/B9</f>
        <v>2.1564790908803706E-2</v>
      </c>
      <c r="D8" s="50">
        <v>2718.84</v>
      </c>
      <c r="E8" s="18">
        <f t="shared" si="0"/>
        <v>100</v>
      </c>
      <c r="F8" s="18">
        <f>D8*100/D9</f>
        <v>6.0144639402952053E-2</v>
      </c>
      <c r="G8" s="13"/>
      <c r="H8" s="22"/>
    </row>
    <row r="9" spans="1:8" ht="30.75" customHeight="1" x14ac:dyDescent="0.25">
      <c r="A9" s="15" t="s">
        <v>15</v>
      </c>
      <c r="B9" s="14">
        <f>B4+B5+B6+B7+B8</f>
        <v>12607773.529999999</v>
      </c>
      <c r="C9" s="14">
        <f t="shared" ref="C9:G9" si="2">C4+C5+C6+C7+C8</f>
        <v>100</v>
      </c>
      <c r="D9" s="14">
        <f t="shared" si="2"/>
        <v>4520502.62</v>
      </c>
      <c r="E9" s="14">
        <f t="shared" si="0"/>
        <v>35.854884363551861</v>
      </c>
      <c r="F9" s="14">
        <f t="shared" si="2"/>
        <v>99.999999999999986</v>
      </c>
      <c r="G9" s="14">
        <f t="shared" si="2"/>
        <v>5091395.96</v>
      </c>
      <c r="H9" s="23">
        <f t="shared" ref="H9" si="3">(D9-G9)*100/G9</f>
        <v>-11.212903975356886</v>
      </c>
    </row>
    <row r="10" spans="1:8" x14ac:dyDescent="0.25">
      <c r="A10" s="7"/>
      <c r="B10" s="45" t="s">
        <v>117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D13" sqref="D13"/>
    </sheetView>
  </sheetViews>
  <sheetFormatPr defaultRowHeight="15" x14ac:dyDescent="0.25"/>
  <cols>
    <col min="1" max="1" width="22" customWidth="1"/>
    <col min="2" max="2" width="19.85546875" customWidth="1"/>
    <col min="3" max="3" width="18.7109375" customWidth="1"/>
    <col min="4" max="4" width="13.5703125" customWidth="1"/>
    <col min="5" max="5" width="20.42578125" customWidth="1"/>
    <col min="6" max="6" width="13.5703125" customWidth="1"/>
  </cols>
  <sheetData>
    <row r="1" spans="1:7" ht="18.75" customHeight="1" x14ac:dyDescent="0.3">
      <c r="A1" s="51" t="s">
        <v>118</v>
      </c>
      <c r="B1" s="25"/>
      <c r="C1" s="25"/>
      <c r="D1" s="25"/>
      <c r="E1" s="25"/>
      <c r="F1" s="25"/>
      <c r="G1" s="9"/>
    </row>
    <row r="2" spans="1:7" ht="25.5" x14ac:dyDescent="0.25">
      <c r="A2" s="26" t="s">
        <v>17</v>
      </c>
      <c r="B2" s="27" t="s">
        <v>18</v>
      </c>
      <c r="C2" s="27" t="s">
        <v>124</v>
      </c>
      <c r="D2" s="27" t="s">
        <v>123</v>
      </c>
      <c r="E2" s="27" t="s">
        <v>124</v>
      </c>
      <c r="F2" s="28" t="s">
        <v>125</v>
      </c>
    </row>
    <row r="3" spans="1:7" x14ac:dyDescent="0.25">
      <c r="A3" s="53"/>
      <c r="B3" s="54">
        <v>2022</v>
      </c>
      <c r="C3" s="54">
        <v>2022</v>
      </c>
      <c r="D3" s="55"/>
      <c r="E3" s="54">
        <v>2021</v>
      </c>
      <c r="F3" s="56" t="s">
        <v>20</v>
      </c>
    </row>
    <row r="4" spans="1:7" ht="32.25" customHeight="1" x14ac:dyDescent="0.25">
      <c r="A4" s="57" t="s">
        <v>119</v>
      </c>
      <c r="B4" s="43">
        <v>6667219.8499999996</v>
      </c>
      <c r="C4" s="58">
        <v>3172446.86</v>
      </c>
      <c r="D4" s="59">
        <f>C4*100/C9</f>
        <v>70.179073582751286</v>
      </c>
      <c r="E4" s="58">
        <v>3700374.26</v>
      </c>
      <c r="F4" s="18">
        <f t="shared" ref="F4:F9" si="0">(C4-E4)*100/E4</f>
        <v>-14.266864995434272</v>
      </c>
    </row>
    <row r="5" spans="1:7" ht="33" customHeight="1" x14ac:dyDescent="0.25">
      <c r="A5" s="57" t="s">
        <v>120</v>
      </c>
      <c r="B5" s="43">
        <v>1369064</v>
      </c>
      <c r="C5" s="43">
        <v>592514.25</v>
      </c>
      <c r="D5" s="60">
        <f>C5*100/C9</f>
        <v>13.107264828883121</v>
      </c>
      <c r="E5" s="43">
        <v>483689.22</v>
      </c>
      <c r="F5" s="18">
        <f t="shared" si="0"/>
        <v>22.498957078266091</v>
      </c>
    </row>
    <row r="6" spans="1:7" ht="30.75" customHeight="1" x14ac:dyDescent="0.25">
      <c r="A6" s="57" t="s">
        <v>121</v>
      </c>
      <c r="B6" s="43">
        <v>167000</v>
      </c>
      <c r="C6" s="43">
        <v>88873.65</v>
      </c>
      <c r="D6" s="60">
        <f>C6*100/C9</f>
        <v>1.9660125758316671</v>
      </c>
      <c r="E6" s="43">
        <v>85117.97</v>
      </c>
      <c r="F6" s="18">
        <f t="shared" si="0"/>
        <v>4.4123232732171518</v>
      </c>
    </row>
    <row r="7" spans="1:7" ht="15.75" x14ac:dyDescent="0.25">
      <c r="A7" s="42" t="s">
        <v>21</v>
      </c>
      <c r="B7" s="43">
        <v>408796.31</v>
      </c>
      <c r="C7" s="43">
        <v>152206.9</v>
      </c>
      <c r="D7" s="60">
        <f>C7*100/C9</f>
        <v>3.3670348807363371</v>
      </c>
      <c r="E7" s="43">
        <v>173749</v>
      </c>
      <c r="F7" s="18">
        <f t="shared" si="0"/>
        <v>-12.398402292962841</v>
      </c>
    </row>
    <row r="8" spans="1:7" ht="26.25" customHeight="1" x14ac:dyDescent="0.25">
      <c r="A8" s="57" t="s">
        <v>22</v>
      </c>
      <c r="B8" s="43">
        <f>3985693.38+10000</f>
        <v>3995693.38</v>
      </c>
      <c r="C8" s="43">
        <v>514460.96</v>
      </c>
      <c r="D8" s="60">
        <f>C8*100/C9</f>
        <v>11.380614131797582</v>
      </c>
      <c r="E8" s="43">
        <v>648465.51</v>
      </c>
      <c r="F8" s="18">
        <f t="shared" si="0"/>
        <v>-20.664869285029511</v>
      </c>
    </row>
    <row r="9" spans="1:7" ht="32.25" customHeight="1" x14ac:dyDescent="0.25">
      <c r="A9" s="61" t="s">
        <v>9</v>
      </c>
      <c r="B9" s="14">
        <f>B4+B5+B6+B7+B8</f>
        <v>12607773.539999999</v>
      </c>
      <c r="C9" s="14">
        <f>C4+C5+C6+C7+C8</f>
        <v>4520502.62</v>
      </c>
      <c r="D9" s="14">
        <f>D4+D5+D6+D7+D8</f>
        <v>100</v>
      </c>
      <c r="E9" s="14">
        <f>E4+E5+E6+E7+E8</f>
        <v>5091395.959999999</v>
      </c>
      <c r="F9" s="18">
        <f t="shared" si="0"/>
        <v>-11.21290397535687</v>
      </c>
    </row>
    <row r="10" spans="1:7" x14ac:dyDescent="0.25">
      <c r="A10" s="7"/>
      <c r="B10" s="52" t="s">
        <v>122</v>
      </c>
    </row>
  </sheetData>
  <pageMargins left="0.7" right="0.2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>
      <selection activeCell="A4" sqref="A4"/>
    </sheetView>
  </sheetViews>
  <sheetFormatPr defaultRowHeight="15" x14ac:dyDescent="0.25"/>
  <cols>
    <col min="1" max="1" width="4.140625" customWidth="1"/>
    <col min="2" max="2" width="10.5703125" customWidth="1"/>
    <col min="3" max="3" width="24.28515625" customWidth="1"/>
    <col min="4" max="4" width="12.42578125" customWidth="1"/>
    <col min="5" max="5" width="10.7109375" customWidth="1"/>
    <col min="6" max="6" width="11" customWidth="1"/>
    <col min="8" max="8" width="10" bestFit="1" customWidth="1"/>
  </cols>
  <sheetData>
    <row r="1" spans="1:9" ht="15.75" thickBot="1" x14ac:dyDescent="0.3">
      <c r="A1" s="102" t="s">
        <v>126</v>
      </c>
      <c r="B1" s="102"/>
      <c r="C1" s="102"/>
      <c r="D1" s="102"/>
      <c r="E1" s="102"/>
      <c r="F1" s="102"/>
      <c r="G1" s="102"/>
      <c r="H1" s="102"/>
      <c r="I1" s="102"/>
    </row>
    <row r="3" spans="1:9" x14ac:dyDescent="0.25">
      <c r="A3" s="70" t="s">
        <v>23</v>
      </c>
      <c r="B3" s="71" t="s">
        <v>127</v>
      </c>
      <c r="C3" s="71" t="s">
        <v>24</v>
      </c>
      <c r="D3" s="71" t="s">
        <v>128</v>
      </c>
      <c r="E3" s="71" t="s">
        <v>19</v>
      </c>
      <c r="F3" s="71" t="s">
        <v>129</v>
      </c>
      <c r="G3" s="71" t="s">
        <v>19</v>
      </c>
      <c r="H3" s="72" t="s">
        <v>25</v>
      </c>
      <c r="I3" s="73" t="s">
        <v>26</v>
      </c>
    </row>
    <row r="4" spans="1:9" x14ac:dyDescent="0.25">
      <c r="A4" s="74"/>
      <c r="B4" s="75" t="s">
        <v>130</v>
      </c>
      <c r="C4" s="75"/>
      <c r="D4" s="75">
        <v>2021</v>
      </c>
      <c r="E4" s="75" t="s">
        <v>27</v>
      </c>
      <c r="F4" s="75">
        <v>2022</v>
      </c>
      <c r="G4" s="75" t="s">
        <v>27</v>
      </c>
      <c r="H4" s="76" t="s">
        <v>28</v>
      </c>
      <c r="I4" s="77" t="s">
        <v>29</v>
      </c>
    </row>
    <row r="5" spans="1:9" ht="15.75" thickBot="1" x14ac:dyDescent="0.3">
      <c r="A5" s="64">
        <v>1</v>
      </c>
      <c r="B5" s="65">
        <v>40110</v>
      </c>
      <c r="C5" s="29" t="s">
        <v>30</v>
      </c>
      <c r="D5" s="62">
        <v>245058.61</v>
      </c>
      <c r="E5" s="79">
        <f>D5*100/D32</f>
        <v>41.2595897184816</v>
      </c>
      <c r="F5" s="62">
        <v>224530.77</v>
      </c>
      <c r="G5" s="79">
        <f>F5*100/F32</f>
        <v>29.501980862079538</v>
      </c>
      <c r="H5" s="79">
        <f>(F5-D5)*100/D5</f>
        <v>-8.3767062907930452</v>
      </c>
      <c r="I5" s="62">
        <v>-20527.84</v>
      </c>
    </row>
    <row r="6" spans="1:9" ht="15.75" thickBot="1" x14ac:dyDescent="0.3">
      <c r="A6" s="63">
        <v>2</v>
      </c>
      <c r="B6" s="78">
        <v>50001</v>
      </c>
      <c r="C6" s="68" t="s">
        <v>31</v>
      </c>
      <c r="D6" s="69">
        <v>32850</v>
      </c>
      <c r="E6" s="79">
        <f>D6*100/D32</f>
        <v>5.5308300420545136</v>
      </c>
      <c r="F6" s="69">
        <v>35070</v>
      </c>
      <c r="G6" s="79">
        <f>F6*100/F32</f>
        <v>4.6079852166058552</v>
      </c>
      <c r="H6" s="79">
        <f t="shared" ref="H6:H32" si="0">(F6-D6)*100/D6</f>
        <v>6.7579908675799087</v>
      </c>
      <c r="I6" s="69">
        <v>2220</v>
      </c>
    </row>
    <row r="7" spans="1:9" ht="15.75" thickBot="1" x14ac:dyDescent="0.3">
      <c r="A7" s="64">
        <v>3</v>
      </c>
      <c r="B7" s="65">
        <v>50009</v>
      </c>
      <c r="C7" s="29" t="s">
        <v>32</v>
      </c>
      <c r="D7" s="62">
        <v>92787.29</v>
      </c>
      <c r="E7" s="79">
        <f>D7*100/D32</f>
        <v>15.62224447649389</v>
      </c>
      <c r="F7" s="62">
        <v>191472.77</v>
      </c>
      <c r="G7" s="79">
        <f>F7*100/F32</f>
        <v>25.158360237883461</v>
      </c>
      <c r="H7" s="79">
        <f t="shared" si="0"/>
        <v>106.35667880805659</v>
      </c>
      <c r="I7" s="62">
        <v>98685.48</v>
      </c>
    </row>
    <row r="8" spans="1:9" ht="15.75" thickBot="1" x14ac:dyDescent="0.3">
      <c r="A8" s="63">
        <v>4</v>
      </c>
      <c r="B8" s="65">
        <v>50013</v>
      </c>
      <c r="C8" s="29" t="s">
        <v>33</v>
      </c>
      <c r="D8" s="66">
        <v>599.5</v>
      </c>
      <c r="E8" s="79">
        <f>D8*100/D32</f>
        <v>0.10093554368985329</v>
      </c>
      <c r="F8" s="66">
        <v>590</v>
      </c>
      <c r="G8" s="79">
        <f>F8*100/F32</f>
        <v>7.7522420239448372E-2</v>
      </c>
      <c r="H8" s="79">
        <f t="shared" si="0"/>
        <v>-1.58465387823186</v>
      </c>
      <c r="I8" s="66">
        <v>-9.5</v>
      </c>
    </row>
    <row r="9" spans="1:9" ht="15.75" thickBot="1" x14ac:dyDescent="0.3">
      <c r="A9" s="64">
        <v>5</v>
      </c>
      <c r="B9" s="65">
        <v>50014</v>
      </c>
      <c r="C9" s="29" t="s">
        <v>34</v>
      </c>
      <c r="D9" s="66">
        <v>10</v>
      </c>
      <c r="E9" s="79">
        <f>D9*100/D32</f>
        <v>1.6836621132586037E-3</v>
      </c>
      <c r="F9" s="66">
        <v>1</v>
      </c>
      <c r="G9" s="79">
        <f>F9*100/F32</f>
        <v>1.3139393260923452E-4</v>
      </c>
      <c r="H9" s="79">
        <f t="shared" si="0"/>
        <v>-90</v>
      </c>
      <c r="I9" s="66">
        <v>-9</v>
      </c>
    </row>
    <row r="10" spans="1:9" ht="15.75" thickBot="1" x14ac:dyDescent="0.3">
      <c r="A10" s="63">
        <v>6</v>
      </c>
      <c r="B10" s="65">
        <v>50015</v>
      </c>
      <c r="C10" s="29" t="s">
        <v>35</v>
      </c>
      <c r="D10" s="66">
        <v>739.5</v>
      </c>
      <c r="E10" s="79">
        <f>D10*100/D32</f>
        <v>0.12450681327547375</v>
      </c>
      <c r="F10" s="66">
        <v>402</v>
      </c>
      <c r="G10" s="79">
        <f>F10*100/F32</f>
        <v>5.2820360908912282E-2</v>
      </c>
      <c r="H10" s="79">
        <f t="shared" si="0"/>
        <v>-45.638945233265723</v>
      </c>
      <c r="I10" s="66">
        <v>-337.5</v>
      </c>
    </row>
    <row r="11" spans="1:9" ht="15.75" thickBot="1" x14ac:dyDescent="0.3">
      <c r="A11" s="64">
        <v>7</v>
      </c>
      <c r="B11" s="65">
        <v>50016</v>
      </c>
      <c r="C11" s="29" t="s">
        <v>36</v>
      </c>
      <c r="D11" s="62">
        <v>14139</v>
      </c>
      <c r="E11" s="79">
        <f>D11*100/D32</f>
        <v>2.3805298619363398</v>
      </c>
      <c r="F11" s="62">
        <v>17244.2</v>
      </c>
      <c r="G11" s="79">
        <f>F11*100/F32</f>
        <v>2.265783252700162</v>
      </c>
      <c r="H11" s="79">
        <f t="shared" si="0"/>
        <v>21.96194921847373</v>
      </c>
      <c r="I11" s="62">
        <v>3105.2</v>
      </c>
    </row>
    <row r="12" spans="1:9" ht="15.75" thickBot="1" x14ac:dyDescent="0.3">
      <c r="A12" s="63">
        <v>8</v>
      </c>
      <c r="B12" s="65">
        <v>50017</v>
      </c>
      <c r="C12" s="29" t="s">
        <v>37</v>
      </c>
      <c r="D12" s="62">
        <v>3515.45</v>
      </c>
      <c r="E12" s="79">
        <f>D12*100/D32</f>
        <v>0.59188299760549579</v>
      </c>
      <c r="F12" s="62">
        <v>5159</v>
      </c>
      <c r="G12" s="79">
        <f>F12*100/F32</f>
        <v>0.67786129833104092</v>
      </c>
      <c r="H12" s="79">
        <f t="shared" si="0"/>
        <v>46.752193886984607</v>
      </c>
      <c r="I12" s="62">
        <v>1643.55</v>
      </c>
    </row>
    <row r="13" spans="1:9" ht="15.75" thickBot="1" x14ac:dyDescent="0.3">
      <c r="A13" s="64">
        <v>9</v>
      </c>
      <c r="B13" s="65">
        <v>50019</v>
      </c>
      <c r="C13" s="29" t="s">
        <v>38</v>
      </c>
      <c r="D13" s="62">
        <v>1112.3</v>
      </c>
      <c r="E13" s="79">
        <f>D13*100/D32</f>
        <v>0.1872737368577545</v>
      </c>
      <c r="F13" s="62">
        <v>1303.7</v>
      </c>
      <c r="G13" s="79">
        <f>F13*100/F32</f>
        <v>0.17129826994265906</v>
      </c>
      <c r="H13" s="79">
        <f t="shared" si="0"/>
        <v>17.207587880967374</v>
      </c>
      <c r="I13" s="66">
        <v>191.4</v>
      </c>
    </row>
    <row r="14" spans="1:9" ht="15.75" thickBot="1" x14ac:dyDescent="0.3">
      <c r="A14" s="63">
        <v>10</v>
      </c>
      <c r="B14" s="65">
        <v>50103</v>
      </c>
      <c r="C14" s="29" t="s">
        <v>39</v>
      </c>
      <c r="D14" s="66">
        <v>580</v>
      </c>
      <c r="E14" s="79">
        <f>D14*100/D32</f>
        <v>9.7652402568999014E-2</v>
      </c>
      <c r="F14" s="62">
        <v>1039.5</v>
      </c>
      <c r="G14" s="79">
        <f>F14*100/F32</f>
        <v>0.13658399294729928</v>
      </c>
      <c r="H14" s="79">
        <f t="shared" si="0"/>
        <v>79.224137931034477</v>
      </c>
      <c r="I14" s="66">
        <v>459.5</v>
      </c>
    </row>
    <row r="15" spans="1:9" ht="15.75" thickBot="1" x14ac:dyDescent="0.3">
      <c r="A15" s="64">
        <v>11</v>
      </c>
      <c r="B15" s="65">
        <v>50104</v>
      </c>
      <c r="C15" s="29" t="s">
        <v>40</v>
      </c>
      <c r="D15" s="62">
        <v>2095</v>
      </c>
      <c r="E15" s="79">
        <f>D15*100/D32</f>
        <v>0.35272721272767749</v>
      </c>
      <c r="F15" s="62">
        <v>8775</v>
      </c>
      <c r="G15" s="79">
        <f>F15*100/F32</f>
        <v>1.1529817586460329</v>
      </c>
      <c r="H15" s="79">
        <f t="shared" si="0"/>
        <v>318.85441527446301</v>
      </c>
      <c r="I15" s="62">
        <v>6680</v>
      </c>
    </row>
    <row r="16" spans="1:9" ht="15.75" thickBot="1" x14ac:dyDescent="0.3">
      <c r="A16" s="63">
        <v>12</v>
      </c>
      <c r="B16" s="65">
        <v>50205</v>
      </c>
      <c r="C16" s="29" t="s">
        <v>41</v>
      </c>
      <c r="D16" s="66">
        <v>691</v>
      </c>
      <c r="E16" s="79">
        <f>D16*100/D32</f>
        <v>0.11634105202616951</v>
      </c>
      <c r="F16" s="62">
        <v>4042.05</v>
      </c>
      <c r="G16" s="79">
        <f>F16*100/F32</f>
        <v>0.53110084530315638</v>
      </c>
      <c r="H16" s="79">
        <f t="shared" si="0"/>
        <v>484.95658465991318</v>
      </c>
      <c r="I16" s="62">
        <v>3351.05</v>
      </c>
    </row>
    <row r="17" spans="1:9" ht="15.75" thickBot="1" x14ac:dyDescent="0.3">
      <c r="A17" s="64">
        <v>13</v>
      </c>
      <c r="B17" s="65">
        <v>50217</v>
      </c>
      <c r="C17" s="29" t="s">
        <v>42</v>
      </c>
      <c r="D17" s="62">
        <v>35358.5</v>
      </c>
      <c r="E17" s="79">
        <f>D17*100/D32</f>
        <v>5.9531766831654336</v>
      </c>
      <c r="F17" s="62">
        <v>45262.25</v>
      </c>
      <c r="G17" s="79">
        <f>F17*100/F32</f>
        <v>5.9471850262423258</v>
      </c>
      <c r="H17" s="79">
        <f t="shared" si="0"/>
        <v>28.009530947296973</v>
      </c>
      <c r="I17" s="62">
        <v>9903.75</v>
      </c>
    </row>
    <row r="18" spans="1:9" ht="15.75" thickBot="1" x14ac:dyDescent="0.3">
      <c r="A18" s="63">
        <v>14</v>
      </c>
      <c r="B18" s="65">
        <v>50401</v>
      </c>
      <c r="C18" s="29" t="s">
        <v>43</v>
      </c>
      <c r="D18" s="66"/>
      <c r="E18" s="79"/>
      <c r="F18" s="66"/>
      <c r="G18" s="79"/>
      <c r="H18" s="79"/>
      <c r="I18" s="66"/>
    </row>
    <row r="19" spans="1:9" ht="15.75" thickBot="1" x14ac:dyDescent="0.3">
      <c r="A19" s="64">
        <v>15</v>
      </c>
      <c r="B19" s="65">
        <v>50403</v>
      </c>
      <c r="C19" s="29" t="s">
        <v>44</v>
      </c>
      <c r="D19" s="62">
        <v>1010</v>
      </c>
      <c r="E19" s="79">
        <f>D19*100/D32</f>
        <v>0.17004987343911898</v>
      </c>
      <c r="F19" s="66"/>
      <c r="G19" s="79"/>
      <c r="H19" s="79"/>
      <c r="I19" s="62">
        <v>-1010</v>
      </c>
    </row>
    <row r="20" spans="1:9" ht="15.75" thickBot="1" x14ac:dyDescent="0.3">
      <c r="A20" s="63">
        <v>16</v>
      </c>
      <c r="B20" s="65">
        <v>50405</v>
      </c>
      <c r="C20" s="29" t="s">
        <v>45</v>
      </c>
      <c r="D20" s="66">
        <v>975</v>
      </c>
      <c r="E20" s="79">
        <f>D20*100/D32</f>
        <v>0.16415705604271386</v>
      </c>
      <c r="F20" s="62">
        <v>6797.23</v>
      </c>
      <c r="G20" s="79">
        <f>F20*100/F32</f>
        <v>0.89311478054946725</v>
      </c>
      <c r="H20" s="79">
        <f t="shared" si="0"/>
        <v>597.15179487179489</v>
      </c>
      <c r="I20" s="62">
        <v>5822.23</v>
      </c>
    </row>
    <row r="21" spans="1:9" ht="15.75" thickBot="1" x14ac:dyDescent="0.3">
      <c r="A21" s="64">
        <v>17</v>
      </c>
      <c r="B21" s="65">
        <v>50406</v>
      </c>
      <c r="C21" s="29" t="s">
        <v>46</v>
      </c>
      <c r="D21" s="62">
        <v>2964</v>
      </c>
      <c r="E21" s="79">
        <f>D21*100/D32</f>
        <v>0.49903745036985014</v>
      </c>
      <c r="F21" s="62">
        <v>2000</v>
      </c>
      <c r="G21" s="79">
        <f>F21*100/F32</f>
        <v>0.26278786521846903</v>
      </c>
      <c r="H21" s="79">
        <f t="shared" si="0"/>
        <v>-32.523616734143047</v>
      </c>
      <c r="I21" s="66">
        <v>-964</v>
      </c>
    </row>
    <row r="22" spans="1:9" ht="15.75" thickBot="1" x14ac:dyDescent="0.3">
      <c r="A22" s="63">
        <v>18</v>
      </c>
      <c r="B22" s="65">
        <v>50407</v>
      </c>
      <c r="C22" s="29" t="s">
        <v>47</v>
      </c>
      <c r="D22" s="62">
        <v>2912</v>
      </c>
      <c r="E22" s="79">
        <f>D22*100/D32</f>
        <v>0.49028240738090539</v>
      </c>
      <c r="F22" s="62">
        <v>4732.5</v>
      </c>
      <c r="G22" s="79">
        <f>F22*100/F32</f>
        <v>0.62182178607320238</v>
      </c>
      <c r="H22" s="79">
        <f t="shared" si="0"/>
        <v>62.517170329670328</v>
      </c>
      <c r="I22" s="62">
        <v>1820.5</v>
      </c>
    </row>
    <row r="23" spans="1:9" ht="15.75" thickBot="1" x14ac:dyDescent="0.3">
      <c r="A23" s="64">
        <v>19</v>
      </c>
      <c r="B23" s="65">
        <v>50408</v>
      </c>
      <c r="C23" s="29" t="s">
        <v>48</v>
      </c>
      <c r="D23" s="66">
        <v>911</v>
      </c>
      <c r="E23" s="79">
        <f>D23*100/D32</f>
        <v>0.15338161851785881</v>
      </c>
      <c r="F23" s="62">
        <v>13009</v>
      </c>
      <c r="G23" s="79">
        <f>F23*100/F32</f>
        <v>1.7093036693135319</v>
      </c>
      <c r="H23" s="79">
        <f t="shared" si="0"/>
        <v>1327.9912184412733</v>
      </c>
      <c r="I23" s="62">
        <v>12098</v>
      </c>
    </row>
    <row r="24" spans="1:9" ht="15.75" thickBot="1" x14ac:dyDescent="0.3">
      <c r="A24" s="63">
        <v>20</v>
      </c>
      <c r="B24" s="65">
        <v>50409</v>
      </c>
      <c r="C24" s="29" t="s">
        <v>49</v>
      </c>
      <c r="D24" s="62">
        <v>23449</v>
      </c>
      <c r="E24" s="79">
        <f>D24*100/D32</f>
        <v>3.9480192893800998</v>
      </c>
      <c r="F24" s="62">
        <v>22459</v>
      </c>
      <c r="G24" s="79">
        <f>F24*100/F32</f>
        <v>2.9509763324707983</v>
      </c>
      <c r="H24" s="79">
        <f t="shared" si="0"/>
        <v>-4.2219284404452218</v>
      </c>
      <c r="I24" s="66">
        <v>-990</v>
      </c>
    </row>
    <row r="25" spans="1:9" ht="15.75" thickBot="1" x14ac:dyDescent="0.3">
      <c r="A25" s="64">
        <v>21</v>
      </c>
      <c r="B25" s="65">
        <v>50409</v>
      </c>
      <c r="C25" s="29" t="s">
        <v>50</v>
      </c>
      <c r="D25" s="62">
        <v>11695.75</v>
      </c>
      <c r="E25" s="79">
        <f>D25*100/D32</f>
        <v>1.9691691161144314</v>
      </c>
      <c r="F25" s="62">
        <v>13931.74</v>
      </c>
      <c r="G25" s="79">
        <f>F25*100/F32</f>
        <v>1.8305461066893771</v>
      </c>
      <c r="H25" s="79">
        <f t="shared" si="0"/>
        <v>19.11797020285146</v>
      </c>
      <c r="I25" s="62">
        <v>2235.9899999999998</v>
      </c>
    </row>
    <row r="26" spans="1:9" ht="15.75" thickBot="1" x14ac:dyDescent="0.3">
      <c r="A26" s="63">
        <v>22</v>
      </c>
      <c r="B26" s="65">
        <v>50409</v>
      </c>
      <c r="C26" s="29" t="s">
        <v>51</v>
      </c>
      <c r="D26" s="62">
        <v>10688.5</v>
      </c>
      <c r="E26" s="79">
        <f>D26*100/D32</f>
        <v>1.7995822497564586</v>
      </c>
      <c r="F26" s="62">
        <v>14453.1</v>
      </c>
      <c r="G26" s="79">
        <f>F26*100/F32</f>
        <v>1.8990496473945275</v>
      </c>
      <c r="H26" s="79">
        <f t="shared" si="0"/>
        <v>35.221031950226887</v>
      </c>
      <c r="I26" s="62">
        <v>3764.6</v>
      </c>
    </row>
    <row r="27" spans="1:9" ht="15.75" thickBot="1" x14ac:dyDescent="0.3">
      <c r="A27" s="64">
        <v>23</v>
      </c>
      <c r="B27" s="65">
        <v>50412</v>
      </c>
      <c r="C27" s="29" t="s">
        <v>52</v>
      </c>
      <c r="D27" s="62">
        <v>5000</v>
      </c>
      <c r="E27" s="79">
        <f>D27*100/D32</f>
        <v>0.8418310566293018</v>
      </c>
      <c r="F27" s="62">
        <v>2718.84</v>
      </c>
      <c r="G27" s="79">
        <f>F27*100/F32</f>
        <v>0.35723907973529118</v>
      </c>
      <c r="H27" s="79">
        <f t="shared" si="0"/>
        <v>-45.623199999999997</v>
      </c>
      <c r="I27" s="62">
        <v>-2281.16</v>
      </c>
    </row>
    <row r="28" spans="1:9" ht="15.75" thickBot="1" x14ac:dyDescent="0.3">
      <c r="A28" s="63">
        <v>24</v>
      </c>
      <c r="B28" s="65">
        <v>50504</v>
      </c>
      <c r="C28" s="29" t="s">
        <v>53</v>
      </c>
      <c r="D28" s="62">
        <v>29732</v>
      </c>
      <c r="E28" s="79">
        <f>D28*100/D32</f>
        <v>5.0058641951404805</v>
      </c>
      <c r="F28" s="62">
        <v>36189</v>
      </c>
      <c r="G28" s="79">
        <f>F28*100/F32</f>
        <v>4.7550150271955882</v>
      </c>
      <c r="H28" s="79">
        <f t="shared" si="0"/>
        <v>21.717341584824432</v>
      </c>
      <c r="I28" s="62">
        <v>6457</v>
      </c>
    </row>
    <row r="29" spans="1:9" ht="15.75" thickBot="1" x14ac:dyDescent="0.3">
      <c r="A29" s="64">
        <v>25</v>
      </c>
      <c r="B29" s="65">
        <v>50409</v>
      </c>
      <c r="C29" s="29" t="s">
        <v>54</v>
      </c>
      <c r="D29" s="66"/>
      <c r="E29" s="79">
        <f>D29*100/D32</f>
        <v>0</v>
      </c>
      <c r="F29" s="62">
        <v>21361.5</v>
      </c>
      <c r="G29" s="79">
        <f>F29*100/F32</f>
        <v>2.8067714914321633</v>
      </c>
      <c r="H29" s="79"/>
      <c r="I29" s="62">
        <v>21361.5</v>
      </c>
    </row>
    <row r="30" spans="1:9" ht="15.75" thickBot="1" x14ac:dyDescent="0.3">
      <c r="A30" s="63">
        <v>26</v>
      </c>
      <c r="B30" s="65"/>
      <c r="C30" s="29" t="s">
        <v>55</v>
      </c>
      <c r="D30" s="62">
        <v>67890</v>
      </c>
      <c r="E30" s="79">
        <f>D30*100/D32</f>
        <v>11.43038208691266</v>
      </c>
      <c r="F30" s="62">
        <v>84476</v>
      </c>
      <c r="G30" s="79">
        <f>F30*100/F32</f>
        <v>11.099633851097696</v>
      </c>
      <c r="H30" s="79">
        <f t="shared" si="0"/>
        <v>24.43069671527471</v>
      </c>
      <c r="I30" s="62">
        <v>16586</v>
      </c>
    </row>
    <row r="31" spans="1:9" ht="15.75" thickBot="1" x14ac:dyDescent="0.3">
      <c r="A31" s="64">
        <v>27</v>
      </c>
      <c r="B31" s="65"/>
      <c r="C31" s="29" t="s">
        <v>56</v>
      </c>
      <c r="D31" s="62">
        <v>7180</v>
      </c>
      <c r="E31" s="79">
        <f>D31*100/D32</f>
        <v>1.2088693973196774</v>
      </c>
      <c r="F31" s="62">
        <v>4050</v>
      </c>
      <c r="G31" s="79">
        <f>F31*100/F32</f>
        <v>0.53214542706739987</v>
      </c>
      <c r="H31" s="79">
        <f t="shared" si="0"/>
        <v>-43.593314763231199</v>
      </c>
      <c r="I31" s="62">
        <v>-3130</v>
      </c>
    </row>
    <row r="32" spans="1:9" ht="15.75" thickBot="1" x14ac:dyDescent="0.3">
      <c r="A32" s="67"/>
      <c r="B32" s="65"/>
      <c r="C32" s="30" t="s">
        <v>57</v>
      </c>
      <c r="D32" s="62">
        <f>SUM(D5:D31)</f>
        <v>593943.39999999991</v>
      </c>
      <c r="E32" s="62">
        <f t="shared" ref="E32:I32" si="1">SUM(E5:E31)</f>
        <v>99.999999999999986</v>
      </c>
      <c r="F32" s="62">
        <f t="shared" si="1"/>
        <v>761070.14999999991</v>
      </c>
      <c r="G32" s="62">
        <f t="shared" si="1"/>
        <v>100.00000000000001</v>
      </c>
      <c r="H32" s="79">
        <f t="shared" si="0"/>
        <v>28.138497708704236</v>
      </c>
      <c r="I32" s="62">
        <f t="shared" si="1"/>
        <v>167126.75</v>
      </c>
    </row>
  </sheetData>
  <mergeCells count="1">
    <mergeCell ref="A1:I1"/>
  </mergeCells>
  <pageMargins left="0" right="0" top="0.75" bottom="0.75" header="0.3" footer="0.3"/>
  <pageSetup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zoomScaleNormal="100" workbookViewId="0">
      <selection activeCell="A2" sqref="A2"/>
    </sheetView>
  </sheetViews>
  <sheetFormatPr defaultRowHeight="15" x14ac:dyDescent="0.25"/>
  <cols>
    <col min="1" max="1" width="6.7109375" customWidth="1"/>
    <col min="3" max="3" width="36.7109375" customWidth="1"/>
    <col min="4" max="4" width="14" customWidth="1"/>
    <col min="5" max="5" width="16.42578125" customWidth="1"/>
    <col min="6" max="6" width="14.140625" customWidth="1"/>
  </cols>
  <sheetData>
    <row r="1" spans="1:7" ht="15.75" thickBot="1" x14ac:dyDescent="0.3">
      <c r="A1" s="80" t="s">
        <v>131</v>
      </c>
    </row>
    <row r="2" spans="1:7" x14ac:dyDescent="0.25">
      <c r="A2" s="100" t="s">
        <v>23</v>
      </c>
      <c r="B2" s="103" t="s">
        <v>59</v>
      </c>
      <c r="C2" s="107" t="s">
        <v>17</v>
      </c>
      <c r="D2" s="103" t="s">
        <v>166</v>
      </c>
      <c r="E2" s="103" t="s">
        <v>167</v>
      </c>
      <c r="F2" s="105" t="s">
        <v>60</v>
      </c>
      <c r="G2" s="20"/>
    </row>
    <row r="3" spans="1:7" ht="21.75" customHeight="1" x14ac:dyDescent="0.25">
      <c r="A3" s="101" t="s">
        <v>58</v>
      </c>
      <c r="B3" s="104"/>
      <c r="C3" s="108"/>
      <c r="D3" s="104"/>
      <c r="E3" s="104"/>
      <c r="F3" s="106"/>
      <c r="G3" s="20"/>
    </row>
    <row r="4" spans="1:7" x14ac:dyDescent="0.25">
      <c r="A4" s="90">
        <v>1</v>
      </c>
      <c r="B4" s="82">
        <v>11110</v>
      </c>
      <c r="C4" s="82" t="s">
        <v>61</v>
      </c>
      <c r="D4" s="83">
        <v>2664123.2799999998</v>
      </c>
      <c r="E4" s="84">
        <v>2674593.39</v>
      </c>
      <c r="F4" s="36">
        <f>E4-D4</f>
        <v>10470.110000000335</v>
      </c>
      <c r="G4" s="32"/>
    </row>
    <row r="5" spans="1:7" x14ac:dyDescent="0.25">
      <c r="A5" s="90">
        <v>2</v>
      </c>
      <c r="B5" s="82">
        <v>11115</v>
      </c>
      <c r="C5" s="82" t="s">
        <v>62</v>
      </c>
      <c r="D5" s="83">
        <v>14136.27</v>
      </c>
      <c r="E5" s="84">
        <v>13878.24</v>
      </c>
      <c r="F5" s="36">
        <f t="shared" ref="F5:F12" si="0">E5-D5</f>
        <v>-258.03000000000065</v>
      </c>
      <c r="G5" s="32"/>
    </row>
    <row r="6" spans="1:7" x14ac:dyDescent="0.25">
      <c r="A6" s="90">
        <v>3</v>
      </c>
      <c r="B6" s="82">
        <v>11125</v>
      </c>
      <c r="C6" s="82" t="s">
        <v>132</v>
      </c>
      <c r="D6" s="83">
        <v>1158.32</v>
      </c>
      <c r="E6" s="84">
        <v>1224</v>
      </c>
      <c r="F6" s="36">
        <f t="shared" si="0"/>
        <v>65.680000000000064</v>
      </c>
      <c r="G6" s="32"/>
    </row>
    <row r="7" spans="1:7" x14ac:dyDescent="0.25">
      <c r="A7" s="90">
        <v>4</v>
      </c>
      <c r="B7" s="82">
        <v>11126</v>
      </c>
      <c r="C7" s="82" t="s">
        <v>63</v>
      </c>
      <c r="D7" s="83">
        <v>1440</v>
      </c>
      <c r="E7" s="84">
        <v>1920</v>
      </c>
      <c r="F7" s="36">
        <f t="shared" si="0"/>
        <v>480</v>
      </c>
      <c r="G7" s="32"/>
    </row>
    <row r="8" spans="1:7" x14ac:dyDescent="0.25">
      <c r="A8" s="90">
        <v>5</v>
      </c>
      <c r="B8" s="82">
        <v>11400</v>
      </c>
      <c r="C8" s="82" t="s">
        <v>133</v>
      </c>
      <c r="D8" s="85"/>
      <c r="E8" s="84">
        <v>2342.2800000000002</v>
      </c>
      <c r="F8" s="36">
        <f t="shared" si="0"/>
        <v>2342.2800000000002</v>
      </c>
      <c r="G8" s="32"/>
    </row>
    <row r="9" spans="1:7" x14ac:dyDescent="0.25">
      <c r="A9" s="90">
        <v>6</v>
      </c>
      <c r="B9" s="82">
        <v>11500</v>
      </c>
      <c r="C9" s="82" t="s">
        <v>64</v>
      </c>
      <c r="D9" s="83">
        <v>160568.9</v>
      </c>
      <c r="E9" s="84">
        <v>160833.29999999999</v>
      </c>
      <c r="F9" s="36">
        <f t="shared" si="0"/>
        <v>264.39999999999418</v>
      </c>
      <c r="G9" s="32"/>
    </row>
    <row r="10" spans="1:7" x14ac:dyDescent="0.25">
      <c r="A10" s="90">
        <v>7</v>
      </c>
      <c r="B10" s="82">
        <v>11600</v>
      </c>
      <c r="C10" s="82" t="s">
        <v>65</v>
      </c>
      <c r="D10" s="83">
        <v>149184.79</v>
      </c>
      <c r="E10" s="84">
        <v>147930.95000000001</v>
      </c>
      <c r="F10" s="36">
        <f t="shared" si="0"/>
        <v>-1253.8399999999965</v>
      </c>
      <c r="G10" s="32"/>
    </row>
    <row r="11" spans="1:7" x14ac:dyDescent="0.25">
      <c r="A11" s="90">
        <v>8</v>
      </c>
      <c r="B11" s="82">
        <v>11700</v>
      </c>
      <c r="C11" s="82" t="s">
        <v>66</v>
      </c>
      <c r="D11" s="86">
        <v>149184.79</v>
      </c>
      <c r="E11" s="84">
        <v>147930.95000000001</v>
      </c>
      <c r="F11" s="36">
        <f t="shared" si="0"/>
        <v>-1253.8399999999965</v>
      </c>
      <c r="G11" s="32"/>
    </row>
    <row r="12" spans="1:7" x14ac:dyDescent="0.25">
      <c r="A12" s="90">
        <v>9</v>
      </c>
      <c r="B12" s="82">
        <v>11900</v>
      </c>
      <c r="C12" s="87" t="s">
        <v>134</v>
      </c>
      <c r="D12" s="83">
        <v>560577.91</v>
      </c>
      <c r="E12" s="88">
        <v>21793.75</v>
      </c>
      <c r="F12" s="36">
        <f t="shared" si="0"/>
        <v>-538784.16</v>
      </c>
      <c r="G12" s="32"/>
    </row>
    <row r="13" spans="1:7" x14ac:dyDescent="0.25">
      <c r="A13" s="91"/>
      <c r="B13" s="33" t="s">
        <v>67</v>
      </c>
      <c r="C13" s="34" t="s">
        <v>68</v>
      </c>
      <c r="D13" s="37">
        <f>D4+D5+D6+D7+D8+D9+D10+D11+D12</f>
        <v>3700374.26</v>
      </c>
      <c r="E13" s="37">
        <f t="shared" ref="E13" si="1">E4+E5+E6+E7+E8+E9+E10+E11+E12</f>
        <v>3172446.8600000003</v>
      </c>
      <c r="F13" s="38">
        <f>D13-E13</f>
        <v>527927.39999999944</v>
      </c>
      <c r="G13" s="32"/>
    </row>
    <row r="14" spans="1:7" x14ac:dyDescent="0.25">
      <c r="A14" s="90">
        <v>10</v>
      </c>
      <c r="B14" s="81">
        <v>13130</v>
      </c>
      <c r="C14" s="82" t="s">
        <v>69</v>
      </c>
      <c r="D14" s="83">
        <v>13389.7</v>
      </c>
      <c r="E14" s="88">
        <v>22035.200000000001</v>
      </c>
      <c r="F14" s="36">
        <f t="shared" ref="F14:F55" si="2">E14-D14</f>
        <v>8645.5</v>
      </c>
      <c r="G14" s="32"/>
    </row>
    <row r="15" spans="1:7" x14ac:dyDescent="0.25">
      <c r="A15" s="90">
        <v>11</v>
      </c>
      <c r="B15" s="81">
        <v>13141</v>
      </c>
      <c r="C15" s="82" t="s">
        <v>135</v>
      </c>
      <c r="D15" s="92"/>
      <c r="E15" s="93"/>
      <c r="F15" s="36">
        <f t="shared" si="2"/>
        <v>0</v>
      </c>
      <c r="G15" s="32"/>
    </row>
    <row r="16" spans="1:7" x14ac:dyDescent="0.25">
      <c r="A16" s="90">
        <v>12</v>
      </c>
      <c r="B16" s="81">
        <v>13310</v>
      </c>
      <c r="C16" s="82" t="s">
        <v>70</v>
      </c>
      <c r="D16" s="94">
        <v>1379.72</v>
      </c>
      <c r="E16" s="88">
        <v>867.21</v>
      </c>
      <c r="F16" s="36">
        <f t="shared" si="2"/>
        <v>-512.51</v>
      </c>
      <c r="G16" s="32"/>
    </row>
    <row r="17" spans="1:7" x14ac:dyDescent="0.25">
      <c r="A17" s="90">
        <v>13</v>
      </c>
      <c r="B17" s="81">
        <v>13320</v>
      </c>
      <c r="C17" s="82" t="s">
        <v>71</v>
      </c>
      <c r="D17" s="83">
        <v>6036.39</v>
      </c>
      <c r="E17" s="88">
        <v>7524.02</v>
      </c>
      <c r="F17" s="36">
        <f t="shared" si="2"/>
        <v>1487.63</v>
      </c>
      <c r="G17" s="32"/>
    </row>
    <row r="18" spans="1:7" x14ac:dyDescent="0.25">
      <c r="A18" s="90">
        <v>14</v>
      </c>
      <c r="B18" s="81">
        <v>13330</v>
      </c>
      <c r="C18" s="82" t="s">
        <v>72</v>
      </c>
      <c r="D18" s="83">
        <v>6936.03</v>
      </c>
      <c r="E18" s="88">
        <v>6920.32</v>
      </c>
      <c r="F18" s="36">
        <f t="shared" si="2"/>
        <v>-15.710000000000036</v>
      </c>
      <c r="G18" s="32"/>
    </row>
    <row r="19" spans="1:7" x14ac:dyDescent="0.25">
      <c r="A19" s="90">
        <v>15</v>
      </c>
      <c r="B19" s="81">
        <v>13430</v>
      </c>
      <c r="C19" s="82" t="s">
        <v>136</v>
      </c>
      <c r="D19" s="83">
        <v>16250</v>
      </c>
      <c r="E19" s="93"/>
      <c r="F19" s="36">
        <f t="shared" si="2"/>
        <v>-16250</v>
      </c>
      <c r="G19" s="32"/>
    </row>
    <row r="20" spans="1:7" x14ac:dyDescent="0.25">
      <c r="A20" s="90">
        <v>16</v>
      </c>
      <c r="B20" s="81">
        <v>13440</v>
      </c>
      <c r="C20" s="82" t="s">
        <v>137</v>
      </c>
      <c r="D20" s="95"/>
      <c r="E20" s="88">
        <v>150</v>
      </c>
      <c r="F20" s="36">
        <f t="shared" si="2"/>
        <v>150</v>
      </c>
      <c r="G20" s="32"/>
    </row>
    <row r="21" spans="1:7" x14ac:dyDescent="0.25">
      <c r="A21" s="90">
        <v>17</v>
      </c>
      <c r="B21" s="96">
        <v>13450</v>
      </c>
      <c r="C21" s="82" t="s">
        <v>73</v>
      </c>
      <c r="D21" s="83">
        <v>5396.22</v>
      </c>
      <c r="E21" s="88">
        <v>9976.42</v>
      </c>
      <c r="F21" s="36">
        <f t="shared" si="2"/>
        <v>4580.2</v>
      </c>
      <c r="G21" s="32"/>
    </row>
    <row r="22" spans="1:7" x14ac:dyDescent="0.25">
      <c r="A22" s="90">
        <v>18</v>
      </c>
      <c r="B22" s="81">
        <v>13460</v>
      </c>
      <c r="C22" s="82" t="s">
        <v>74</v>
      </c>
      <c r="D22" s="83">
        <v>197535.95</v>
      </c>
      <c r="E22" s="88">
        <v>189040.05</v>
      </c>
      <c r="F22" s="36">
        <f t="shared" si="2"/>
        <v>-8495.9000000000233</v>
      </c>
      <c r="G22" s="32"/>
    </row>
    <row r="23" spans="1:7" x14ac:dyDescent="0.25">
      <c r="A23" s="90">
        <v>19</v>
      </c>
      <c r="B23" s="81">
        <v>13470</v>
      </c>
      <c r="C23" s="82" t="s">
        <v>138</v>
      </c>
      <c r="D23" s="92"/>
      <c r="E23" s="88">
        <v>800</v>
      </c>
      <c r="F23" s="36">
        <f t="shared" si="2"/>
        <v>800</v>
      </c>
      <c r="G23" s="32"/>
    </row>
    <row r="24" spans="1:7" x14ac:dyDescent="0.25">
      <c r="A24" s="90">
        <v>20</v>
      </c>
      <c r="B24" s="81">
        <v>13480</v>
      </c>
      <c r="C24" s="82" t="s">
        <v>139</v>
      </c>
      <c r="D24" s="83">
        <v>5774.4</v>
      </c>
      <c r="E24" s="88">
        <v>1500</v>
      </c>
      <c r="F24" s="36">
        <f t="shared" si="2"/>
        <v>-4274.3999999999996</v>
      </c>
      <c r="G24" s="32"/>
    </row>
    <row r="25" spans="1:7" x14ac:dyDescent="0.25">
      <c r="A25" s="90">
        <v>21</v>
      </c>
      <c r="B25" s="81">
        <v>13490</v>
      </c>
      <c r="C25" s="82" t="s">
        <v>75</v>
      </c>
      <c r="D25" s="94">
        <v>110</v>
      </c>
      <c r="E25" s="88">
        <v>1265</v>
      </c>
      <c r="F25" s="36">
        <f t="shared" si="2"/>
        <v>1155</v>
      </c>
      <c r="G25" s="32"/>
    </row>
    <row r="26" spans="1:7" x14ac:dyDescent="0.25">
      <c r="A26" s="90">
        <v>22</v>
      </c>
      <c r="B26" s="81">
        <v>13501</v>
      </c>
      <c r="C26" s="82" t="s">
        <v>76</v>
      </c>
      <c r="D26" s="83">
        <v>3865</v>
      </c>
      <c r="E26" s="88">
        <v>4906.6000000000004</v>
      </c>
      <c r="F26" s="36">
        <f t="shared" si="2"/>
        <v>1041.6000000000004</v>
      </c>
      <c r="G26" s="32"/>
    </row>
    <row r="27" spans="1:7" x14ac:dyDescent="0.25">
      <c r="A27" s="90">
        <v>23</v>
      </c>
      <c r="B27" s="81">
        <v>13503</v>
      </c>
      <c r="C27" s="82" t="s">
        <v>140</v>
      </c>
      <c r="D27" s="92"/>
      <c r="E27" s="88">
        <v>7907.5</v>
      </c>
      <c r="F27" s="36">
        <f t="shared" si="2"/>
        <v>7907.5</v>
      </c>
      <c r="G27" s="32"/>
    </row>
    <row r="28" spans="1:7" x14ac:dyDescent="0.25">
      <c r="A28" s="90">
        <v>24</v>
      </c>
      <c r="B28" s="96">
        <v>13506</v>
      </c>
      <c r="C28" s="87" t="s">
        <v>141</v>
      </c>
      <c r="D28" s="92"/>
      <c r="E28" s="12"/>
      <c r="F28" s="36">
        <f t="shared" si="2"/>
        <v>0</v>
      </c>
      <c r="G28" s="32"/>
    </row>
    <row r="29" spans="1:7" x14ac:dyDescent="0.25">
      <c r="A29" s="90">
        <v>25</v>
      </c>
      <c r="B29" s="81">
        <v>13509</v>
      </c>
      <c r="C29" s="82" t="s">
        <v>77</v>
      </c>
      <c r="D29" s="83">
        <v>7870</v>
      </c>
      <c r="E29" s="88">
        <v>9446.8700000000008</v>
      </c>
      <c r="F29" s="36">
        <f t="shared" si="2"/>
        <v>1576.8700000000008</v>
      </c>
      <c r="G29" s="32"/>
    </row>
    <row r="30" spans="1:7" x14ac:dyDescent="0.25">
      <c r="A30" s="90">
        <v>26</v>
      </c>
      <c r="B30" s="81">
        <v>13610</v>
      </c>
      <c r="C30" s="82" t="s">
        <v>142</v>
      </c>
      <c r="D30" s="83">
        <v>8766.76</v>
      </c>
      <c r="E30" s="88">
        <v>13823.85</v>
      </c>
      <c r="F30" s="36">
        <f t="shared" si="2"/>
        <v>5057.09</v>
      </c>
      <c r="G30" s="32"/>
    </row>
    <row r="31" spans="1:7" x14ac:dyDescent="0.25">
      <c r="A31" s="90">
        <v>27</v>
      </c>
      <c r="B31" s="81">
        <v>13620</v>
      </c>
      <c r="C31" s="82" t="s">
        <v>78</v>
      </c>
      <c r="D31" s="84">
        <v>9517.7800000000007</v>
      </c>
      <c r="E31" s="88">
        <v>40820.589999999997</v>
      </c>
      <c r="F31" s="36">
        <f t="shared" si="2"/>
        <v>31302.809999999998</v>
      </c>
      <c r="G31" s="32"/>
    </row>
    <row r="32" spans="1:7" x14ac:dyDescent="0.25">
      <c r="A32" s="90">
        <v>28</v>
      </c>
      <c r="B32" s="81">
        <v>13630</v>
      </c>
      <c r="C32" s="82" t="s">
        <v>79</v>
      </c>
      <c r="D32" s="84">
        <v>37513.61</v>
      </c>
      <c r="E32" s="88">
        <v>27732.2</v>
      </c>
      <c r="F32" s="36">
        <f t="shared" si="2"/>
        <v>-9781.41</v>
      </c>
      <c r="G32" s="32"/>
    </row>
    <row r="33" spans="1:7" ht="15.75" customHeight="1" x14ac:dyDescent="0.25">
      <c r="A33" s="90">
        <v>29</v>
      </c>
      <c r="B33" s="81">
        <v>13640</v>
      </c>
      <c r="C33" s="82" t="s">
        <v>80</v>
      </c>
      <c r="D33" s="84">
        <v>4730.51</v>
      </c>
      <c r="E33" s="88">
        <v>6548.91</v>
      </c>
      <c r="F33" s="36">
        <f t="shared" si="2"/>
        <v>1818.3999999999996</v>
      </c>
      <c r="G33" s="32"/>
    </row>
    <row r="34" spans="1:7" x14ac:dyDescent="0.25">
      <c r="A34" s="90">
        <v>30</v>
      </c>
      <c r="B34" s="81">
        <v>13650</v>
      </c>
      <c r="C34" s="82" t="s">
        <v>143</v>
      </c>
      <c r="D34" s="97"/>
      <c r="E34" s="93"/>
      <c r="F34" s="36">
        <f t="shared" si="2"/>
        <v>0</v>
      </c>
      <c r="G34" s="32"/>
    </row>
    <row r="35" spans="1:7" x14ac:dyDescent="0.25">
      <c r="A35" s="90">
        <v>31</v>
      </c>
      <c r="B35" s="81">
        <v>13710</v>
      </c>
      <c r="C35" s="82" t="s">
        <v>144</v>
      </c>
      <c r="D35" s="97"/>
      <c r="E35" s="93"/>
      <c r="F35" s="36">
        <f t="shared" si="2"/>
        <v>0</v>
      </c>
      <c r="G35" s="32"/>
    </row>
    <row r="36" spans="1:7" x14ac:dyDescent="0.25">
      <c r="A36" s="90">
        <v>32</v>
      </c>
      <c r="B36" s="81">
        <v>13720</v>
      </c>
      <c r="C36" s="82" t="s">
        <v>81</v>
      </c>
      <c r="D36" s="84">
        <v>15812.57</v>
      </c>
      <c r="E36" s="88">
        <v>19994.009999999998</v>
      </c>
      <c r="F36" s="36">
        <f t="shared" si="2"/>
        <v>4181.4399999999987</v>
      </c>
      <c r="G36" s="32"/>
    </row>
    <row r="37" spans="1:7" x14ac:dyDescent="0.25">
      <c r="A37" s="90">
        <v>33</v>
      </c>
      <c r="B37" s="81">
        <v>13760</v>
      </c>
      <c r="C37" s="82" t="s">
        <v>82</v>
      </c>
      <c r="D37" s="84">
        <v>44381.9</v>
      </c>
      <c r="E37" s="88">
        <v>62136.55</v>
      </c>
      <c r="F37" s="36">
        <f t="shared" si="2"/>
        <v>17754.650000000001</v>
      </c>
      <c r="G37" s="32"/>
    </row>
    <row r="38" spans="1:7" x14ac:dyDescent="0.25">
      <c r="A38" s="90">
        <v>34</v>
      </c>
      <c r="B38" s="81">
        <v>13770</v>
      </c>
      <c r="C38" s="82" t="s">
        <v>83</v>
      </c>
      <c r="D38" s="84">
        <v>1001.27</v>
      </c>
      <c r="E38" s="88">
        <v>765.06</v>
      </c>
      <c r="F38" s="36">
        <f t="shared" si="2"/>
        <v>-236.21000000000004</v>
      </c>
      <c r="G38" s="32"/>
    </row>
    <row r="39" spans="1:7" ht="15.75" customHeight="1" x14ac:dyDescent="0.25">
      <c r="A39" s="90">
        <v>35</v>
      </c>
      <c r="B39" s="81">
        <v>13780</v>
      </c>
      <c r="C39" s="82" t="s">
        <v>84</v>
      </c>
      <c r="D39" s="84">
        <v>15658.3</v>
      </c>
      <c r="E39" s="88">
        <v>33483.07</v>
      </c>
      <c r="F39" s="36">
        <f t="shared" si="2"/>
        <v>17824.77</v>
      </c>
      <c r="G39" s="32"/>
    </row>
    <row r="40" spans="1:7" x14ac:dyDescent="0.25">
      <c r="A40" s="90">
        <v>36</v>
      </c>
      <c r="B40" s="96">
        <v>13810</v>
      </c>
      <c r="C40" s="82" t="s">
        <v>85</v>
      </c>
      <c r="D40" s="84">
        <v>8700</v>
      </c>
      <c r="E40" s="93"/>
      <c r="F40" s="36">
        <f t="shared" si="2"/>
        <v>-8700</v>
      </c>
      <c r="G40" s="32"/>
    </row>
    <row r="41" spans="1:7" x14ac:dyDescent="0.25">
      <c r="A41" s="90">
        <v>37</v>
      </c>
      <c r="B41" s="96">
        <v>13920</v>
      </c>
      <c r="C41" s="82" t="s">
        <v>145</v>
      </c>
      <c r="D41" s="93"/>
      <c r="E41" s="88">
        <v>30</v>
      </c>
      <c r="F41" s="36">
        <f t="shared" si="2"/>
        <v>30</v>
      </c>
      <c r="G41" s="32"/>
    </row>
    <row r="42" spans="1:7" x14ac:dyDescent="0.25">
      <c r="A42" s="90">
        <v>38</v>
      </c>
      <c r="B42" s="81">
        <v>13950</v>
      </c>
      <c r="C42" s="82" t="s">
        <v>86</v>
      </c>
      <c r="D42" s="83">
        <v>1155</v>
      </c>
      <c r="E42" s="88">
        <v>1030</v>
      </c>
      <c r="F42" s="36">
        <f t="shared" si="2"/>
        <v>-125</v>
      </c>
      <c r="G42" s="32"/>
    </row>
    <row r="43" spans="1:7" x14ac:dyDescent="0.25">
      <c r="A43" s="90">
        <v>39</v>
      </c>
      <c r="B43" s="81">
        <v>13951</v>
      </c>
      <c r="C43" s="82" t="s">
        <v>86</v>
      </c>
      <c r="D43" s="84">
        <v>2281.23</v>
      </c>
      <c r="E43" s="88">
        <v>2768.59</v>
      </c>
      <c r="F43" s="36">
        <f t="shared" si="2"/>
        <v>487.36000000000013</v>
      </c>
      <c r="G43" s="32"/>
    </row>
    <row r="44" spans="1:7" x14ac:dyDescent="0.25">
      <c r="A44" s="90">
        <v>40</v>
      </c>
      <c r="B44" s="81">
        <v>14010</v>
      </c>
      <c r="C44" s="82" t="s">
        <v>87</v>
      </c>
      <c r="D44" s="83">
        <v>8086.7</v>
      </c>
      <c r="E44" s="88">
        <v>10977.32</v>
      </c>
      <c r="F44" s="36">
        <f t="shared" si="2"/>
        <v>2890.62</v>
      </c>
      <c r="G44" s="20"/>
    </row>
    <row r="45" spans="1:7" x14ac:dyDescent="0.25">
      <c r="A45" s="90">
        <v>41</v>
      </c>
      <c r="B45" s="81">
        <v>14020</v>
      </c>
      <c r="C45" s="82" t="s">
        <v>88</v>
      </c>
      <c r="D45" s="83">
        <v>1624.38</v>
      </c>
      <c r="E45" s="88">
        <v>426.81</v>
      </c>
      <c r="F45" s="36">
        <f t="shared" si="2"/>
        <v>-1197.5700000000002</v>
      </c>
      <c r="G45" s="32"/>
    </row>
    <row r="46" spans="1:7" x14ac:dyDescent="0.25">
      <c r="A46" s="90">
        <v>42</v>
      </c>
      <c r="B46" s="81">
        <v>14023</v>
      </c>
      <c r="C46" s="82" t="s">
        <v>89</v>
      </c>
      <c r="D46" s="83">
        <v>5050.58</v>
      </c>
      <c r="E46" s="88">
        <v>13185.53</v>
      </c>
      <c r="F46" s="36">
        <f t="shared" si="2"/>
        <v>8134.9500000000007</v>
      </c>
      <c r="G46" s="20"/>
    </row>
    <row r="47" spans="1:7" x14ac:dyDescent="0.25">
      <c r="A47" s="90">
        <v>43</v>
      </c>
      <c r="B47" s="81">
        <v>14024</v>
      </c>
      <c r="C47" s="82" t="s">
        <v>90</v>
      </c>
      <c r="D47" s="83">
        <v>5284.8</v>
      </c>
      <c r="E47" s="88">
        <v>983</v>
      </c>
      <c r="F47" s="36">
        <f t="shared" si="2"/>
        <v>-4301.8</v>
      </c>
      <c r="G47" s="32"/>
    </row>
    <row r="48" spans="1:7" x14ac:dyDescent="0.25">
      <c r="A48" s="90">
        <v>44</v>
      </c>
      <c r="B48" s="81">
        <v>14032</v>
      </c>
      <c r="C48" s="82" t="s">
        <v>146</v>
      </c>
      <c r="D48" s="83">
        <v>31090.2</v>
      </c>
      <c r="E48" s="88">
        <v>44099.18</v>
      </c>
      <c r="F48" s="36">
        <f t="shared" si="2"/>
        <v>13008.98</v>
      </c>
      <c r="G48" s="32"/>
    </row>
    <row r="49" spans="1:7" x14ac:dyDescent="0.25">
      <c r="A49" s="90">
        <v>45</v>
      </c>
      <c r="B49" s="81">
        <v>14040</v>
      </c>
      <c r="C49" s="87" t="s">
        <v>147</v>
      </c>
      <c r="D49" s="94">
        <v>40</v>
      </c>
      <c r="E49" s="88">
        <v>397.63</v>
      </c>
      <c r="F49" s="36">
        <f t="shared" si="2"/>
        <v>357.63</v>
      </c>
      <c r="G49" s="20"/>
    </row>
    <row r="50" spans="1:7" x14ac:dyDescent="0.25">
      <c r="A50" s="90">
        <v>46</v>
      </c>
      <c r="B50" s="81">
        <v>14050</v>
      </c>
      <c r="C50" s="82" t="s">
        <v>91</v>
      </c>
      <c r="D50" s="83">
        <v>4057.16</v>
      </c>
      <c r="E50" s="88">
        <v>12550.1</v>
      </c>
      <c r="F50" s="36">
        <f t="shared" si="2"/>
        <v>8492.94</v>
      </c>
      <c r="G50" s="20"/>
    </row>
    <row r="51" spans="1:7" x14ac:dyDescent="0.25">
      <c r="A51" s="90">
        <v>47</v>
      </c>
      <c r="B51" s="81">
        <v>14060</v>
      </c>
      <c r="C51" s="82" t="s">
        <v>148</v>
      </c>
      <c r="D51" s="95"/>
      <c r="E51" s="88">
        <v>5665.5</v>
      </c>
      <c r="F51" s="36">
        <f t="shared" si="2"/>
        <v>5665.5</v>
      </c>
      <c r="G51" s="20"/>
    </row>
    <row r="52" spans="1:7" x14ac:dyDescent="0.25">
      <c r="A52" s="90">
        <v>48</v>
      </c>
      <c r="B52" s="81">
        <v>14210</v>
      </c>
      <c r="C52" s="82" t="s">
        <v>92</v>
      </c>
      <c r="D52" s="83">
        <v>1230</v>
      </c>
      <c r="E52" s="88">
        <v>900</v>
      </c>
      <c r="F52" s="36">
        <f t="shared" si="2"/>
        <v>-330</v>
      </c>
      <c r="G52" s="32"/>
    </row>
    <row r="53" spans="1:7" x14ac:dyDescent="0.25">
      <c r="A53" s="90">
        <v>49</v>
      </c>
      <c r="B53" s="81">
        <v>14230</v>
      </c>
      <c r="C53" s="82" t="s">
        <v>149</v>
      </c>
      <c r="D53" s="83">
        <v>1500</v>
      </c>
      <c r="E53" s="93"/>
      <c r="F53" s="36">
        <f t="shared" si="2"/>
        <v>-1500</v>
      </c>
      <c r="G53" s="32"/>
    </row>
    <row r="54" spans="1:7" x14ac:dyDescent="0.25">
      <c r="A54" s="90">
        <v>50</v>
      </c>
      <c r="B54" s="81">
        <v>14310</v>
      </c>
      <c r="C54" s="82" t="s">
        <v>93</v>
      </c>
      <c r="D54" s="83">
        <v>2816.52</v>
      </c>
      <c r="E54" s="88">
        <v>1482.2</v>
      </c>
      <c r="F54" s="36">
        <f t="shared" si="2"/>
        <v>-1334.32</v>
      </c>
      <c r="G54" s="32"/>
    </row>
    <row r="55" spans="1:7" x14ac:dyDescent="0.25">
      <c r="A55" s="90">
        <v>51</v>
      </c>
      <c r="B55" s="81">
        <v>14410</v>
      </c>
      <c r="C55" s="82" t="s">
        <v>94</v>
      </c>
      <c r="D55" s="83">
        <v>8846.5400000000009</v>
      </c>
      <c r="E55" s="88">
        <v>30374.9</v>
      </c>
      <c r="F55" s="36">
        <f t="shared" si="2"/>
        <v>21528.36</v>
      </c>
      <c r="G55" s="32"/>
    </row>
    <row r="56" spans="1:7" x14ac:dyDescent="0.25">
      <c r="A56" s="33"/>
      <c r="B56" s="33" t="s">
        <v>95</v>
      </c>
      <c r="C56" s="34" t="s">
        <v>96</v>
      </c>
      <c r="D56" s="39">
        <f>SUM(D14:D55)</f>
        <v>483689.22000000009</v>
      </c>
      <c r="E56" s="39">
        <f>SUM(E14:E55)</f>
        <v>592514.19000000006</v>
      </c>
      <c r="F56" s="39">
        <f>D56-E56</f>
        <v>-108824.96999999997</v>
      </c>
      <c r="G56" s="32"/>
    </row>
    <row r="57" spans="1:7" x14ac:dyDescent="0.25">
      <c r="A57" s="90">
        <v>48</v>
      </c>
      <c r="B57" s="81">
        <v>13210</v>
      </c>
      <c r="C57" s="82" t="s">
        <v>97</v>
      </c>
      <c r="D57" s="83">
        <v>62593.31</v>
      </c>
      <c r="E57" s="88">
        <v>77820.259999999995</v>
      </c>
      <c r="F57" s="36">
        <f t="shared" ref="F57:F60" si="3">E57-D57</f>
        <v>15226.949999999997</v>
      </c>
      <c r="G57" s="32"/>
    </row>
    <row r="58" spans="1:7" x14ac:dyDescent="0.25">
      <c r="A58" s="90">
        <v>49</v>
      </c>
      <c r="B58" s="81">
        <v>13220</v>
      </c>
      <c r="C58" s="82" t="s">
        <v>98</v>
      </c>
      <c r="D58" s="83">
        <v>8805.31</v>
      </c>
      <c r="E58" s="88">
        <v>4349</v>
      </c>
      <c r="F58" s="36">
        <f t="shared" si="3"/>
        <v>-4456.3099999999995</v>
      </c>
      <c r="G58" s="32"/>
    </row>
    <row r="59" spans="1:7" x14ac:dyDescent="0.25">
      <c r="A59" s="90">
        <v>50</v>
      </c>
      <c r="B59" s="81">
        <v>13230</v>
      </c>
      <c r="C59" s="82" t="s">
        <v>99</v>
      </c>
      <c r="D59" s="83">
        <v>12253.61</v>
      </c>
      <c r="E59" s="88">
        <v>5569.94</v>
      </c>
      <c r="F59" s="36">
        <f t="shared" si="3"/>
        <v>-6683.670000000001</v>
      </c>
      <c r="G59" s="32"/>
    </row>
    <row r="60" spans="1:7" x14ac:dyDescent="0.25">
      <c r="A60" s="90">
        <v>51</v>
      </c>
      <c r="B60" s="81">
        <v>13250</v>
      </c>
      <c r="C60" s="82" t="s">
        <v>100</v>
      </c>
      <c r="D60" s="83">
        <v>1465.74</v>
      </c>
      <c r="E60" s="88">
        <v>1134.45</v>
      </c>
      <c r="F60" s="36">
        <f t="shared" si="3"/>
        <v>-331.28999999999996</v>
      </c>
      <c r="G60" s="20"/>
    </row>
    <row r="61" spans="1:7" x14ac:dyDescent="0.25">
      <c r="A61" s="33"/>
      <c r="B61" s="33" t="s">
        <v>101</v>
      </c>
      <c r="C61" s="34" t="s">
        <v>102</v>
      </c>
      <c r="D61" s="39">
        <f>SUM(D57:D60)</f>
        <v>85117.97</v>
      </c>
      <c r="E61" s="39">
        <f>SUM(E57:E60)</f>
        <v>88873.65</v>
      </c>
      <c r="F61" s="39">
        <f>D61-E61</f>
        <v>-3755.679999999993</v>
      </c>
      <c r="G61" s="32"/>
    </row>
    <row r="62" spans="1:7" x14ac:dyDescent="0.25">
      <c r="A62" s="82">
        <v>52</v>
      </c>
      <c r="B62" s="81">
        <v>21110</v>
      </c>
      <c r="C62" s="87" t="s">
        <v>150</v>
      </c>
      <c r="D62" s="85"/>
      <c r="E62" s="88">
        <v>500</v>
      </c>
      <c r="F62" s="36">
        <f t="shared" ref="F62:F63" si="4">E62-D62</f>
        <v>500</v>
      </c>
      <c r="G62" s="32"/>
    </row>
    <row r="63" spans="1:7" x14ac:dyDescent="0.25">
      <c r="A63" s="98">
        <v>53</v>
      </c>
      <c r="B63" s="81">
        <v>21200</v>
      </c>
      <c r="C63" s="87" t="s">
        <v>151</v>
      </c>
      <c r="D63" s="83">
        <v>173749</v>
      </c>
      <c r="E63" s="88">
        <v>151706.9</v>
      </c>
      <c r="F63" s="36">
        <f t="shared" si="4"/>
        <v>-22042.100000000006</v>
      </c>
      <c r="G63" s="32"/>
    </row>
    <row r="64" spans="1:7" ht="15" customHeight="1" x14ac:dyDescent="0.25">
      <c r="A64" s="33"/>
      <c r="B64" s="33" t="s">
        <v>103</v>
      </c>
      <c r="C64" s="34" t="s">
        <v>104</v>
      </c>
      <c r="D64" s="39">
        <f>D62+D63</f>
        <v>173749</v>
      </c>
      <c r="E64" s="39">
        <f>E62+E63</f>
        <v>152206.9</v>
      </c>
      <c r="F64" s="39">
        <f>D64-E64</f>
        <v>21542.100000000006</v>
      </c>
      <c r="G64" s="32"/>
    </row>
    <row r="65" spans="1:6" x14ac:dyDescent="0.25">
      <c r="A65" s="99">
        <v>54</v>
      </c>
      <c r="B65" s="81">
        <v>31120</v>
      </c>
      <c r="C65" s="82" t="s">
        <v>152</v>
      </c>
      <c r="D65" s="85"/>
      <c r="E65" s="88">
        <v>16398.36</v>
      </c>
      <c r="F65" s="36">
        <f t="shared" ref="F65:F82" si="5">E65-D65</f>
        <v>16398.36</v>
      </c>
    </row>
    <row r="66" spans="1:6" x14ac:dyDescent="0.25">
      <c r="A66" s="90">
        <v>55</v>
      </c>
      <c r="B66" s="81">
        <v>31121</v>
      </c>
      <c r="C66" s="82" t="s">
        <v>153</v>
      </c>
      <c r="D66" s="84">
        <v>10295.620000000001</v>
      </c>
      <c r="E66" s="88">
        <v>16044</v>
      </c>
      <c r="F66" s="36">
        <f t="shared" si="5"/>
        <v>5748.3799999999992</v>
      </c>
    </row>
    <row r="67" spans="1:6" x14ac:dyDescent="0.25">
      <c r="A67" s="99">
        <v>56</v>
      </c>
      <c r="B67" s="81">
        <v>31122</v>
      </c>
      <c r="C67" s="82" t="s">
        <v>154</v>
      </c>
      <c r="D67" s="84">
        <v>4871.6000000000004</v>
      </c>
      <c r="E67" s="93"/>
      <c r="F67" s="36">
        <f t="shared" si="5"/>
        <v>-4871.6000000000004</v>
      </c>
    </row>
    <row r="68" spans="1:6" x14ac:dyDescent="0.25">
      <c r="A68" s="90">
        <v>57</v>
      </c>
      <c r="B68" s="81">
        <v>31124</v>
      </c>
      <c r="C68" s="87" t="s">
        <v>155</v>
      </c>
      <c r="D68" s="83">
        <v>7822.5</v>
      </c>
      <c r="E68" s="93"/>
      <c r="F68" s="36">
        <f t="shared" si="5"/>
        <v>-7822.5</v>
      </c>
    </row>
    <row r="69" spans="1:6" x14ac:dyDescent="0.25">
      <c r="A69" s="99">
        <v>58</v>
      </c>
      <c r="B69" s="81">
        <v>31129</v>
      </c>
      <c r="C69" s="87" t="s">
        <v>156</v>
      </c>
      <c r="D69" s="83">
        <v>32518.32</v>
      </c>
      <c r="E69" s="93"/>
      <c r="F69" s="36">
        <f t="shared" si="5"/>
        <v>-32518.32</v>
      </c>
    </row>
    <row r="70" spans="1:6" x14ac:dyDescent="0.25">
      <c r="A70" s="90">
        <v>59</v>
      </c>
      <c r="B70" s="81">
        <v>31230</v>
      </c>
      <c r="C70" s="82" t="s">
        <v>105</v>
      </c>
      <c r="D70" s="83">
        <v>421983.23</v>
      </c>
      <c r="E70" s="88">
        <v>288536.43</v>
      </c>
      <c r="F70" s="36">
        <f t="shared" si="5"/>
        <v>-133446.79999999999</v>
      </c>
    </row>
    <row r="71" spans="1:6" x14ac:dyDescent="0.25">
      <c r="A71" s="99">
        <v>60</v>
      </c>
      <c r="B71" s="81">
        <v>31250</v>
      </c>
      <c r="C71" s="82" t="s">
        <v>106</v>
      </c>
      <c r="D71" s="83">
        <v>31917.54</v>
      </c>
      <c r="E71" s="88">
        <v>54396.09</v>
      </c>
      <c r="F71" s="36">
        <f t="shared" si="5"/>
        <v>22478.549999999996</v>
      </c>
    </row>
    <row r="72" spans="1:6" x14ac:dyDescent="0.25">
      <c r="A72" s="90">
        <v>61</v>
      </c>
      <c r="B72" s="81">
        <v>31260</v>
      </c>
      <c r="C72" s="87" t="s">
        <v>157</v>
      </c>
      <c r="D72" s="83">
        <v>30139.9</v>
      </c>
      <c r="E72" s="88">
        <v>21000</v>
      </c>
      <c r="F72" s="36">
        <f t="shared" si="5"/>
        <v>-9139.9000000000015</v>
      </c>
    </row>
    <row r="73" spans="1:6" x14ac:dyDescent="0.25">
      <c r="A73" s="99">
        <v>62</v>
      </c>
      <c r="B73" s="81">
        <v>31270</v>
      </c>
      <c r="C73" s="82" t="s">
        <v>158</v>
      </c>
      <c r="D73" s="83">
        <v>9274.15</v>
      </c>
      <c r="E73" s="88">
        <v>36908.080000000002</v>
      </c>
      <c r="F73" s="36">
        <f t="shared" si="5"/>
        <v>27633.93</v>
      </c>
    </row>
    <row r="74" spans="1:6" x14ac:dyDescent="0.25">
      <c r="A74" s="90">
        <v>63</v>
      </c>
      <c r="B74" s="81">
        <v>31510</v>
      </c>
      <c r="C74" s="82" t="s">
        <v>159</v>
      </c>
      <c r="D74" s="83">
        <v>4996.42</v>
      </c>
      <c r="E74" s="93"/>
      <c r="F74" s="36">
        <f t="shared" si="5"/>
        <v>-4996.42</v>
      </c>
    </row>
    <row r="75" spans="1:6" x14ac:dyDescent="0.25">
      <c r="A75" s="99">
        <v>64</v>
      </c>
      <c r="B75" s="81">
        <v>31660</v>
      </c>
      <c r="C75" s="82" t="s">
        <v>160</v>
      </c>
      <c r="D75" s="83">
        <v>5725.53</v>
      </c>
      <c r="E75" s="93"/>
      <c r="F75" s="36">
        <f t="shared" si="5"/>
        <v>-5725.53</v>
      </c>
    </row>
    <row r="76" spans="1:6" x14ac:dyDescent="0.25">
      <c r="A76" s="90">
        <v>65</v>
      </c>
      <c r="B76" s="81">
        <v>31690</v>
      </c>
      <c r="C76" s="82" t="s">
        <v>161</v>
      </c>
      <c r="D76" s="83">
        <v>5973.8</v>
      </c>
      <c r="E76" s="93"/>
      <c r="F76" s="36">
        <f t="shared" si="5"/>
        <v>-5973.8</v>
      </c>
    </row>
    <row r="77" spans="1:6" x14ac:dyDescent="0.25">
      <c r="A77" s="99">
        <v>66</v>
      </c>
      <c r="B77" s="81">
        <v>32000</v>
      </c>
      <c r="C77" s="87" t="s">
        <v>162</v>
      </c>
      <c r="D77" s="83">
        <v>54444.4</v>
      </c>
      <c r="E77" s="88">
        <v>65095.1</v>
      </c>
      <c r="F77" s="36">
        <f t="shared" si="5"/>
        <v>10650.699999999997</v>
      </c>
    </row>
    <row r="78" spans="1:6" x14ac:dyDescent="0.25">
      <c r="A78" s="90">
        <v>67</v>
      </c>
      <c r="B78" s="81">
        <v>32110</v>
      </c>
      <c r="C78" s="87" t="s">
        <v>163</v>
      </c>
      <c r="D78" s="85"/>
      <c r="E78" s="88">
        <v>11082.9</v>
      </c>
      <c r="F78" s="36">
        <f t="shared" si="5"/>
        <v>11082.9</v>
      </c>
    </row>
    <row r="79" spans="1:6" x14ac:dyDescent="0.25">
      <c r="A79" s="99">
        <v>68</v>
      </c>
      <c r="B79" s="81">
        <v>32111</v>
      </c>
      <c r="C79" s="87" t="s">
        <v>164</v>
      </c>
      <c r="D79" s="83">
        <v>28502.5</v>
      </c>
      <c r="E79" s="93"/>
      <c r="F79" s="36">
        <f t="shared" si="5"/>
        <v>-28502.5</v>
      </c>
    </row>
    <row r="80" spans="1:6" x14ac:dyDescent="0.25">
      <c r="A80" s="90">
        <v>69</v>
      </c>
      <c r="B80" s="81">
        <v>33200</v>
      </c>
      <c r="C80" s="87" t="s">
        <v>165</v>
      </c>
      <c r="D80" s="85"/>
      <c r="E80" s="88">
        <v>5000</v>
      </c>
      <c r="F80" s="36">
        <f t="shared" si="5"/>
        <v>5000</v>
      </c>
    </row>
    <row r="81" spans="1:6" x14ac:dyDescent="0.25">
      <c r="A81" s="33"/>
      <c r="B81" s="33" t="s">
        <v>107</v>
      </c>
      <c r="C81" s="34" t="s">
        <v>108</v>
      </c>
      <c r="D81" s="39">
        <f>SUM(D65:D80)</f>
        <v>648465.51000000013</v>
      </c>
      <c r="E81" s="39">
        <f>SUM(E65:E80)</f>
        <v>514460.96</v>
      </c>
      <c r="F81" s="38">
        <f t="shared" si="5"/>
        <v>-134004.5500000001</v>
      </c>
    </row>
    <row r="82" spans="1:6" x14ac:dyDescent="0.25">
      <c r="A82" s="35"/>
      <c r="B82" s="35"/>
      <c r="C82" s="35" t="s">
        <v>109</v>
      </c>
      <c r="D82" s="40">
        <f>D13+D56+D61+D64+D81</f>
        <v>5091395.96</v>
      </c>
      <c r="E82" s="40">
        <f t="shared" ref="E82" si="6">E13+E56+E61+E64+E81</f>
        <v>4520502.5600000005</v>
      </c>
      <c r="F82" s="89">
        <f t="shared" si="5"/>
        <v>-570893.39999999944</v>
      </c>
    </row>
    <row r="83" spans="1:6" ht="15.75" x14ac:dyDescent="0.25">
      <c r="A83" s="31"/>
    </row>
  </sheetData>
  <mergeCells count="5">
    <mergeCell ref="B2:B3"/>
    <mergeCell ref="C2:C3"/>
    <mergeCell ref="D2:D3"/>
    <mergeCell ref="E2:E3"/>
    <mergeCell ref="F2:F3"/>
  </mergeCells>
  <pageMargins left="0" right="0" top="0.7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Tabela 1.</vt:lpstr>
      <vt:lpstr>Tabela 2.</vt:lpstr>
      <vt:lpstr>Tabela 3.</vt:lpstr>
      <vt:lpstr>Te hyrat vetanake </vt:lpstr>
      <vt:lpstr>Raport i shpenzimeve</vt:lpstr>
      <vt:lpstr>'Raport i shpenzimeve'!OLE_LINK1</vt:lpstr>
      <vt:lpstr>'Raport i shpenzimeve'!Print_Area</vt:lpstr>
      <vt:lpstr>'Tabela 2.'!Print_Area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2023-06-13T22:50:34Z</dcterms:modified>
</cp:coreProperties>
</file>