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rishe.Gashi\Desktop\"/>
    </mc:Choice>
  </mc:AlternateContent>
  <bookViews>
    <workbookView xWindow="0" yWindow="0" windowWidth="20100" windowHeight="6630"/>
  </bookViews>
  <sheets>
    <sheet name="Sheet1" sheetId="2" r:id="rId1"/>
    <sheet name="Sheet2" sheetId="3" r:id="rId2"/>
  </sheets>
  <externalReferences>
    <externalReference r:id="rId3"/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9" i="2" l="1"/>
  <c r="F89" i="2"/>
  <c r="M88" i="2"/>
  <c r="G88" i="2"/>
  <c r="H88" i="2" s="1"/>
  <c r="L88" i="2" s="1"/>
  <c r="M87" i="2"/>
  <c r="G87" i="2"/>
  <c r="H87" i="2" s="1"/>
  <c r="L87" i="2" s="1"/>
  <c r="M86" i="2"/>
  <c r="G86" i="2"/>
  <c r="H86" i="2" s="1"/>
  <c r="L86" i="2" s="1"/>
  <c r="A86" i="2"/>
  <c r="M85" i="2"/>
  <c r="G85" i="2"/>
  <c r="H85" i="2" s="1"/>
  <c r="L85" i="2" s="1"/>
  <c r="K85" i="2" s="1"/>
  <c r="M84" i="2"/>
  <c r="G84" i="2"/>
  <c r="H84" i="2" s="1"/>
  <c r="L84" i="2" s="1"/>
  <c r="M83" i="2"/>
  <c r="G83" i="2"/>
  <c r="H83" i="2" s="1"/>
  <c r="L83" i="2" s="1"/>
  <c r="M82" i="2"/>
  <c r="G82" i="2"/>
  <c r="H82" i="2" s="1"/>
  <c r="L82" i="2" s="1"/>
  <c r="M81" i="2"/>
  <c r="G81" i="2"/>
  <c r="H81" i="2" s="1"/>
  <c r="L81" i="2" s="1"/>
  <c r="A81" i="2"/>
  <c r="A82" i="2" s="1"/>
  <c r="A83" i="2" s="1"/>
  <c r="A84" i="2" s="1"/>
  <c r="M80" i="2"/>
  <c r="G80" i="2"/>
  <c r="H80" i="2" s="1"/>
  <c r="L80" i="2" s="1"/>
  <c r="M79" i="2"/>
  <c r="G79" i="2"/>
  <c r="H79" i="2" s="1"/>
  <c r="L79" i="2" s="1"/>
  <c r="M78" i="2"/>
  <c r="G78" i="2"/>
  <c r="H78" i="2" s="1"/>
  <c r="L78" i="2" s="1"/>
  <c r="M77" i="2"/>
  <c r="G77" i="2"/>
  <c r="H77" i="2" s="1"/>
  <c r="L77" i="2" s="1"/>
  <c r="M76" i="2"/>
  <c r="G76" i="2"/>
  <c r="H76" i="2" s="1"/>
  <c r="L76" i="2" s="1"/>
  <c r="M75" i="2"/>
  <c r="G75" i="2"/>
  <c r="H75" i="2" s="1"/>
  <c r="L75" i="2" s="1"/>
  <c r="M74" i="2"/>
  <c r="G74" i="2"/>
  <c r="H74" i="2" s="1"/>
  <c r="L74" i="2" s="1"/>
  <c r="M73" i="2"/>
  <c r="G73" i="2"/>
  <c r="H73" i="2" s="1"/>
  <c r="L73" i="2" s="1"/>
  <c r="M72" i="2"/>
  <c r="G72" i="2"/>
  <c r="H72" i="2" s="1"/>
  <c r="L72" i="2" s="1"/>
  <c r="M71" i="2"/>
  <c r="G71" i="2"/>
  <c r="H71" i="2" s="1"/>
  <c r="L71" i="2" s="1"/>
  <c r="M70" i="2"/>
  <c r="G70" i="2"/>
  <c r="H70" i="2" s="1"/>
  <c r="L70" i="2" s="1"/>
  <c r="M69" i="2"/>
  <c r="G69" i="2"/>
  <c r="H69" i="2" s="1"/>
  <c r="L69" i="2" s="1"/>
  <c r="M68" i="2"/>
  <c r="G68" i="2"/>
  <c r="H68" i="2" s="1"/>
  <c r="L68" i="2" s="1"/>
  <c r="M67" i="2"/>
  <c r="H67" i="2"/>
  <c r="L67" i="2" s="1"/>
  <c r="G67" i="2"/>
  <c r="M66" i="2"/>
  <c r="G66" i="2"/>
  <c r="H66" i="2" s="1"/>
  <c r="L66" i="2" s="1"/>
  <c r="M65" i="2"/>
  <c r="G65" i="2"/>
  <c r="H65" i="2" s="1"/>
  <c r="L65" i="2" s="1"/>
  <c r="A65" i="2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M64" i="2"/>
  <c r="G64" i="2"/>
  <c r="G89" i="2" s="1"/>
  <c r="H89" i="2" s="1"/>
  <c r="J57" i="2"/>
  <c r="M56" i="2"/>
  <c r="G56" i="2"/>
  <c r="H56" i="2" s="1"/>
  <c r="L56" i="2" s="1"/>
  <c r="M55" i="2"/>
  <c r="G55" i="2"/>
  <c r="H55" i="2" s="1"/>
  <c r="L55" i="2" s="1"/>
  <c r="G54" i="2"/>
  <c r="F54" i="2"/>
  <c r="M54" i="2" s="1"/>
  <c r="G53" i="2"/>
  <c r="F53" i="2"/>
  <c r="M53" i="2" s="1"/>
  <c r="G52" i="2"/>
  <c r="F52" i="2"/>
  <c r="M52" i="2" s="1"/>
  <c r="G51" i="2"/>
  <c r="F51" i="2"/>
  <c r="G50" i="2"/>
  <c r="F50" i="2"/>
  <c r="H50" i="2" s="1"/>
  <c r="L50" i="2" s="1"/>
  <c r="G49" i="2"/>
  <c r="F49" i="2"/>
  <c r="M49" i="2" s="1"/>
  <c r="A49" i="2"/>
  <c r="G48" i="2"/>
  <c r="F48" i="2"/>
  <c r="M48" i="2" s="1"/>
  <c r="G47" i="2"/>
  <c r="F47" i="2"/>
  <c r="M47" i="2" s="1"/>
  <c r="G46" i="2"/>
  <c r="F46" i="2"/>
  <c r="M46" i="2" s="1"/>
  <c r="G45" i="2"/>
  <c r="F45" i="2"/>
  <c r="G44" i="2"/>
  <c r="F44" i="2"/>
  <c r="H44" i="2" s="1"/>
  <c r="L44" i="2" s="1"/>
  <c r="G43" i="2"/>
  <c r="F43" i="2"/>
  <c r="G42" i="2"/>
  <c r="F42" i="2"/>
  <c r="H42" i="2" s="1"/>
  <c r="L42" i="2" s="1"/>
  <c r="G41" i="2"/>
  <c r="F41" i="2"/>
  <c r="G40" i="2"/>
  <c r="F40" i="2"/>
  <c r="H40" i="2" s="1"/>
  <c r="L40" i="2" s="1"/>
  <c r="G39" i="2"/>
  <c r="F39" i="2"/>
  <c r="M38" i="2"/>
  <c r="G38" i="2"/>
  <c r="F38" i="2"/>
  <c r="G37" i="2"/>
  <c r="F37" i="2"/>
  <c r="M37" i="2" s="1"/>
  <c r="G36" i="2"/>
  <c r="F36" i="2"/>
  <c r="G35" i="2"/>
  <c r="F35" i="2"/>
  <c r="H35" i="2" s="1"/>
  <c r="L35" i="2" s="1"/>
  <c r="A35" i="2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G34" i="2"/>
  <c r="F34" i="2"/>
  <c r="J29" i="2"/>
  <c r="M28" i="2"/>
  <c r="L28" i="2"/>
  <c r="N28" i="2" s="1"/>
  <c r="G28" i="2"/>
  <c r="H28" i="2" s="1"/>
  <c r="G27" i="2"/>
  <c r="F27" i="2"/>
  <c r="M27" i="2" s="1"/>
  <c r="G26" i="2"/>
  <c r="F26" i="2"/>
  <c r="M26" i="2" s="1"/>
  <c r="G25" i="2"/>
  <c r="F25" i="2"/>
  <c r="M25" i="2" s="1"/>
  <c r="G24" i="2"/>
  <c r="F24" i="2"/>
  <c r="M24" i="2" s="1"/>
  <c r="G23" i="2"/>
  <c r="F23" i="2"/>
  <c r="M23" i="2" s="1"/>
  <c r="G22" i="2"/>
  <c r="F22" i="2"/>
  <c r="M22" i="2" s="1"/>
  <c r="G21" i="2"/>
  <c r="F21" i="2"/>
  <c r="M21" i="2" s="1"/>
  <c r="G20" i="2"/>
  <c r="F20" i="2"/>
  <c r="M20" i="2" s="1"/>
  <c r="G19" i="2"/>
  <c r="F19" i="2"/>
  <c r="G18" i="2"/>
  <c r="F18" i="2"/>
  <c r="H18" i="2" s="1"/>
  <c r="L18" i="2" s="1"/>
  <c r="G17" i="2"/>
  <c r="F17" i="2"/>
  <c r="G16" i="2"/>
  <c r="F16" i="2"/>
  <c r="H16" i="2" s="1"/>
  <c r="L16" i="2" s="1"/>
  <c r="G15" i="2"/>
  <c r="F15" i="2"/>
  <c r="A15" i="2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G14" i="2"/>
  <c r="F14" i="2"/>
  <c r="G13" i="2"/>
  <c r="F13" i="2"/>
  <c r="H13" i="2" s="1"/>
  <c r="L13" i="2" s="1"/>
  <c r="G12" i="2"/>
  <c r="F12" i="2"/>
  <c r="G11" i="2"/>
  <c r="F11" i="2"/>
  <c r="H11" i="2" s="1"/>
  <c r="L11" i="2" s="1"/>
  <c r="G10" i="2"/>
  <c r="F10" i="2"/>
  <c r="G9" i="2"/>
  <c r="F9" i="2"/>
  <c r="H9" i="2" s="1"/>
  <c r="L9" i="2" s="1"/>
  <c r="G8" i="2"/>
  <c r="F8" i="2"/>
  <c r="G7" i="2"/>
  <c r="F7" i="2"/>
  <c r="H7" i="2" s="1"/>
  <c r="L7" i="2" s="1"/>
  <c r="A7" i="2"/>
  <c r="A8" i="2" s="1"/>
  <c r="A9" i="2" s="1"/>
  <c r="A10" i="2" s="1"/>
  <c r="A11" i="2" s="1"/>
  <c r="A12" i="2" s="1"/>
  <c r="A13" i="2" s="1"/>
  <c r="G6" i="2"/>
  <c r="F6" i="2"/>
  <c r="H36" i="2" l="1"/>
  <c r="L36" i="2" s="1"/>
  <c r="H39" i="2"/>
  <c r="L39" i="2" s="1"/>
  <c r="H15" i="2"/>
  <c r="L15" i="2" s="1"/>
  <c r="K15" i="2" s="1"/>
  <c r="H17" i="2"/>
  <c r="L17" i="2" s="1"/>
  <c r="K17" i="2" s="1"/>
  <c r="H51" i="2"/>
  <c r="L51" i="2" s="1"/>
  <c r="H54" i="2"/>
  <c r="L54" i="2" s="1"/>
  <c r="M89" i="2"/>
  <c r="F29" i="2"/>
  <c r="G57" i="2"/>
  <c r="M36" i="2"/>
  <c r="H38" i="2"/>
  <c r="L38" i="2" s="1"/>
  <c r="K38" i="2" s="1"/>
  <c r="M40" i="2"/>
  <c r="H47" i="2"/>
  <c r="L47" i="2" s="1"/>
  <c r="K47" i="2" s="1"/>
  <c r="F57" i="2"/>
  <c r="H52" i="2"/>
  <c r="L52" i="2" s="1"/>
  <c r="K52" i="2" s="1"/>
  <c r="G29" i="2"/>
  <c r="H29" i="2" s="1"/>
  <c r="H8" i="2"/>
  <c r="L8" i="2" s="1"/>
  <c r="K8" i="2" s="1"/>
  <c r="H10" i="2"/>
  <c r="L10" i="2" s="1"/>
  <c r="H12" i="2"/>
  <c r="L12" i="2" s="1"/>
  <c r="H14" i="2"/>
  <c r="L14" i="2" s="1"/>
  <c r="M34" i="2"/>
  <c r="M35" i="2"/>
  <c r="H37" i="2"/>
  <c r="L37" i="2" s="1"/>
  <c r="K37" i="2" s="1"/>
  <c r="M39" i="2"/>
  <c r="N39" i="2" s="1"/>
  <c r="H41" i="2"/>
  <c r="L41" i="2" s="1"/>
  <c r="H43" i="2"/>
  <c r="L43" i="2" s="1"/>
  <c r="H45" i="2"/>
  <c r="L45" i="2" s="1"/>
  <c r="K45" i="2" s="1"/>
  <c r="H46" i="2"/>
  <c r="L46" i="2" s="1"/>
  <c r="K46" i="2" s="1"/>
  <c r="H53" i="2"/>
  <c r="L53" i="2" s="1"/>
  <c r="K53" i="2" s="1"/>
  <c r="K16" i="2"/>
  <c r="K18" i="2"/>
  <c r="K7" i="2"/>
  <c r="K11" i="2"/>
  <c r="K9" i="2"/>
  <c r="K13" i="2"/>
  <c r="K10" i="2"/>
  <c r="K12" i="2"/>
  <c r="K14" i="2"/>
  <c r="K36" i="2"/>
  <c r="N36" i="2"/>
  <c r="K40" i="2"/>
  <c r="N40" i="2"/>
  <c r="K50" i="2"/>
  <c r="N67" i="2"/>
  <c r="K67" i="2"/>
  <c r="K69" i="2"/>
  <c r="N69" i="2"/>
  <c r="K76" i="2"/>
  <c r="N76" i="2"/>
  <c r="K82" i="2"/>
  <c r="N82" i="2"/>
  <c r="K86" i="2"/>
  <c r="N86" i="2"/>
  <c r="K88" i="2"/>
  <c r="N88" i="2"/>
  <c r="M14" i="2"/>
  <c r="M15" i="2"/>
  <c r="N15" i="2" s="1"/>
  <c r="M16" i="2"/>
  <c r="N16" i="2" s="1"/>
  <c r="M17" i="2"/>
  <c r="M18" i="2"/>
  <c r="N18" i="2" s="1"/>
  <c r="K35" i="2"/>
  <c r="N35" i="2"/>
  <c r="K39" i="2"/>
  <c r="K42" i="2"/>
  <c r="K44" i="2"/>
  <c r="N52" i="2"/>
  <c r="N54" i="2"/>
  <c r="K54" i="2"/>
  <c r="K66" i="2"/>
  <c r="N66" i="2"/>
  <c r="N71" i="2"/>
  <c r="K71" i="2"/>
  <c r="K73" i="2"/>
  <c r="N73" i="2"/>
  <c r="N78" i="2"/>
  <c r="K78" i="2"/>
  <c r="K81" i="2"/>
  <c r="N81" i="2"/>
  <c r="N84" i="2"/>
  <c r="K84" i="2"/>
  <c r="H6" i="2"/>
  <c r="L6" i="2" s="1"/>
  <c r="M9" i="2"/>
  <c r="N9" i="2" s="1"/>
  <c r="M10" i="2"/>
  <c r="N10" i="2" s="1"/>
  <c r="M11" i="2"/>
  <c r="N11" i="2" s="1"/>
  <c r="M12" i="2"/>
  <c r="M13" i="2"/>
  <c r="N13" i="2" s="1"/>
  <c r="K51" i="2"/>
  <c r="K55" i="2"/>
  <c r="N55" i="2"/>
  <c r="K68" i="2"/>
  <c r="N68" i="2"/>
  <c r="K70" i="2"/>
  <c r="N70" i="2"/>
  <c r="N75" i="2"/>
  <c r="K75" i="2"/>
  <c r="K77" i="2"/>
  <c r="N77" i="2"/>
  <c r="N80" i="2"/>
  <c r="K80" i="2"/>
  <c r="K83" i="2"/>
  <c r="N83" i="2"/>
  <c r="K87" i="2"/>
  <c r="N87" i="2"/>
  <c r="M6" i="2"/>
  <c r="M29" i="2" s="1"/>
  <c r="M7" i="2"/>
  <c r="N7" i="2" s="1"/>
  <c r="M8" i="2"/>
  <c r="I6" i="2"/>
  <c r="H19" i="2"/>
  <c r="L19" i="2" s="1"/>
  <c r="M19" i="2"/>
  <c r="N37" i="2"/>
  <c r="K41" i="2"/>
  <c r="K43" i="2"/>
  <c r="N46" i="2"/>
  <c r="K65" i="2"/>
  <c r="N65" i="2"/>
  <c r="K72" i="2"/>
  <c r="N72" i="2"/>
  <c r="K74" i="2"/>
  <c r="N74" i="2"/>
  <c r="K79" i="2"/>
  <c r="N79" i="2"/>
  <c r="H20" i="2"/>
  <c r="L20" i="2" s="1"/>
  <c r="H21" i="2"/>
  <c r="L21" i="2" s="1"/>
  <c r="H22" i="2"/>
  <c r="L22" i="2" s="1"/>
  <c r="H23" i="2"/>
  <c r="L23" i="2" s="1"/>
  <c r="H24" i="2"/>
  <c r="L24" i="2" s="1"/>
  <c r="H25" i="2"/>
  <c r="L25" i="2" s="1"/>
  <c r="H26" i="2"/>
  <c r="L26" i="2" s="1"/>
  <c r="H27" i="2"/>
  <c r="L27" i="2" s="1"/>
  <c r="K28" i="2"/>
  <c r="M41" i="2"/>
  <c r="M42" i="2"/>
  <c r="N42" i="2" s="1"/>
  <c r="M43" i="2"/>
  <c r="N43" i="2" s="1"/>
  <c r="M44" i="2"/>
  <c r="N44" i="2" s="1"/>
  <c r="M45" i="2"/>
  <c r="H48" i="2"/>
  <c r="L48" i="2" s="1"/>
  <c r="H49" i="2"/>
  <c r="L49" i="2" s="1"/>
  <c r="H34" i="2"/>
  <c r="M51" i="2"/>
  <c r="N51" i="2" s="1"/>
  <c r="N85" i="2"/>
  <c r="M50" i="2"/>
  <c r="N50" i="2" s="1"/>
  <c r="H64" i="2"/>
  <c r="L64" i="2" s="1"/>
  <c r="N45" i="2" l="1"/>
  <c r="N38" i="2"/>
  <c r="N17" i="2"/>
  <c r="N53" i="2"/>
  <c r="N8" i="2"/>
  <c r="N47" i="2"/>
  <c r="N14" i="2"/>
  <c r="M57" i="2"/>
  <c r="N12" i="2"/>
  <c r="K25" i="2"/>
  <c r="N25" i="2"/>
  <c r="K21" i="2"/>
  <c r="N21" i="2"/>
  <c r="N19" i="2"/>
  <c r="K19" i="2"/>
  <c r="L29" i="2"/>
  <c r="N6" i="2"/>
  <c r="K6" i="2"/>
  <c r="K64" i="2"/>
  <c r="N64" i="2"/>
  <c r="N89" i="2" s="1"/>
  <c r="L89" i="2"/>
  <c r="L34" i="2"/>
  <c r="H57" i="2"/>
  <c r="K24" i="2"/>
  <c r="N24" i="2"/>
  <c r="K20" i="2"/>
  <c r="N20" i="2"/>
  <c r="K49" i="2"/>
  <c r="N49" i="2"/>
  <c r="K27" i="2"/>
  <c r="N27" i="2"/>
  <c r="K23" i="2"/>
  <c r="N23" i="2"/>
  <c r="N41" i="2"/>
  <c r="K48" i="2"/>
  <c r="N48" i="2"/>
  <c r="K26" i="2"/>
  <c r="N26" i="2"/>
  <c r="K22" i="2"/>
  <c r="N22" i="2"/>
  <c r="N29" i="2" l="1"/>
  <c r="L57" i="2"/>
  <c r="K34" i="2"/>
  <c r="N34" i="2"/>
  <c r="N57" i="2" s="1"/>
</calcChain>
</file>

<file path=xl/comments1.xml><?xml version="1.0" encoding="utf-8"?>
<comments xmlns="http://schemas.openxmlformats.org/spreadsheetml/2006/main">
  <authors>
    <author>Ramiz.Mustafa</author>
  </authors>
  <commentList>
    <comment ref="F56" authorId="0" shapeId="0">
      <text>
        <r>
          <rPr>
            <b/>
            <sz val="8"/>
            <color indexed="81"/>
            <rFont val="Tahoma"/>
            <family val="2"/>
          </rPr>
          <t>Ramiz.Mustafa:</t>
        </r>
        <r>
          <rPr>
            <sz val="8"/>
            <color indexed="81"/>
            <rFont val="Tahoma"/>
            <family val="2"/>
          </rPr>
          <t xml:space="preserve">
Vedimi per shkeputje të Kontrates 04.05.2016</t>
        </r>
      </text>
    </comment>
  </commentList>
</comments>
</file>

<file path=xl/sharedStrings.xml><?xml version="1.0" encoding="utf-8"?>
<sst xmlns="http://schemas.openxmlformats.org/spreadsheetml/2006/main" count="323" uniqueCount="177">
  <si>
    <t>KOMUNA E KLINËS</t>
  </si>
  <si>
    <t>LISTA E QIRAMARRËSVE - PËRFITUESVE SE BANESAVE NE OBJEKTIN E BANIMIT SOCIAL</t>
  </si>
  <si>
    <t>Objekti   I</t>
  </si>
  <si>
    <t>KODI  50408</t>
  </si>
  <si>
    <t xml:space="preserve">GJENDJA DERI ME </t>
  </si>
  <si>
    <t>31.12.2019</t>
  </si>
  <si>
    <t>Nr.</t>
  </si>
  <si>
    <t>EMRI DHE MBIEMRI</t>
  </si>
  <si>
    <t xml:space="preserve">                     AFATI I KONTRATËS</t>
  </si>
  <si>
    <t xml:space="preserve">SIPËRF </t>
  </si>
  <si>
    <t xml:space="preserve">QERAJA </t>
  </si>
  <si>
    <t>BORGJI</t>
  </si>
  <si>
    <t xml:space="preserve">BORXHI </t>
  </si>
  <si>
    <t>PAGESA E MARRUR</t>
  </si>
  <si>
    <t>MUAJT</t>
  </si>
  <si>
    <t>FILLIMI</t>
  </si>
  <si>
    <t>MBARIMI</t>
  </si>
  <si>
    <t>BANESËS</t>
  </si>
  <si>
    <t>MUJORE</t>
  </si>
  <si>
    <t>PARAPRAK</t>
  </si>
  <si>
    <t>TOTAL</t>
  </si>
  <si>
    <t>DATA</t>
  </si>
  <si>
    <t>PAGESA</t>
  </si>
  <si>
    <t>Miradie Borinca</t>
  </si>
  <si>
    <t>26/10/2005</t>
  </si>
  <si>
    <t>26/10/2007</t>
  </si>
  <si>
    <t>Mustafë Deliu</t>
  </si>
  <si>
    <t>Shqiperim Lika</t>
  </si>
  <si>
    <t>Sadik Gashi</t>
  </si>
  <si>
    <t>Amrush Hasani</t>
  </si>
  <si>
    <t>Hidajete Zhabota</t>
  </si>
  <si>
    <t>Nuredin Daka</t>
  </si>
  <si>
    <t>Hamide Manaj</t>
  </si>
  <si>
    <t>Nazmie Haliti</t>
  </si>
  <si>
    <t>Hamit Gashi</t>
  </si>
  <si>
    <t>Skender Gashi</t>
  </si>
  <si>
    <t>Mane Dallaveri</t>
  </si>
  <si>
    <t>Milaim Raci</t>
  </si>
  <si>
    <t>Abedin Bojaj</t>
  </si>
  <si>
    <t xml:space="preserve">Florije Doçi   </t>
  </si>
  <si>
    <t>Muhamet Gashi</t>
  </si>
  <si>
    <t>Selman Berisha</t>
  </si>
  <si>
    <t>Shemsie Ukaj</t>
  </si>
  <si>
    <t>Faze Shala</t>
  </si>
  <si>
    <t>Rexhë Gashi</t>
  </si>
  <si>
    <t>Xufe  Agushi</t>
  </si>
  <si>
    <t>Xhafer Zikolli</t>
  </si>
  <si>
    <t>Gjylferie Gashi</t>
  </si>
  <si>
    <t>TOTALI</t>
  </si>
  <si>
    <t>Objekti   II</t>
  </si>
  <si>
    <t>SALLDO</t>
  </si>
  <si>
    <t>Gjavit Shala</t>
  </si>
  <si>
    <t>Imer Zenelaj</t>
  </si>
  <si>
    <t>Xhafer Ademi</t>
  </si>
  <si>
    <t>Zejnepe Regjepi</t>
  </si>
  <si>
    <t>Ali Gashi</t>
  </si>
  <si>
    <t>Jahir Racaj</t>
  </si>
  <si>
    <t>Fatime Agushi</t>
  </si>
  <si>
    <t>Tomë Zallaj</t>
  </si>
  <si>
    <t>Hane Kelmendi</t>
  </si>
  <si>
    <t>Shaban Fejzullahu</t>
  </si>
  <si>
    <t>05.12.19</t>
  </si>
  <si>
    <t>Sulltan Desku</t>
  </si>
  <si>
    <t>Jashar Elezaj</t>
  </si>
  <si>
    <t>Shefqet Mulaj</t>
  </si>
  <si>
    <t>Xhevat Desku</t>
  </si>
  <si>
    <t>Naim Rraci</t>
  </si>
  <si>
    <t>Nurie Berisha</t>
  </si>
  <si>
    <t>Fazli  Salihu</t>
  </si>
  <si>
    <t>Sefer Desku</t>
  </si>
  <si>
    <t>Fatmire Elezaj</t>
  </si>
  <si>
    <t>Arben Doqi</t>
  </si>
  <si>
    <t>Mic Mulaj</t>
  </si>
  <si>
    <t>Shaban Krasniqi</t>
  </si>
  <si>
    <t>31.12.19</t>
  </si>
  <si>
    <t>Marie Berisha</t>
  </si>
  <si>
    <t>Objekti   III</t>
  </si>
  <si>
    <t>Vesel  Berisha</t>
  </si>
  <si>
    <t>Avdi  Raci</t>
  </si>
  <si>
    <t>Shehrije Isaj</t>
  </si>
  <si>
    <t>Krist  Lekaj</t>
  </si>
  <si>
    <t>Bedri  Raci</t>
  </si>
  <si>
    <t>Lutfi Morina</t>
  </si>
  <si>
    <t>Negjmie  Morina</t>
  </si>
  <si>
    <t>Kadri Pantina</t>
  </si>
  <si>
    <t>Ismet Gjemajli</t>
  </si>
  <si>
    <t>Besim Raci</t>
  </si>
  <si>
    <t>Riza  Boja</t>
  </si>
  <si>
    <t>Gjergj Tuna</t>
  </si>
  <si>
    <t>Gjemë Balaj</t>
  </si>
  <si>
    <t>Mejreme  Behrami</t>
  </si>
  <si>
    <t>Xhemë Marmullaku</t>
  </si>
  <si>
    <t>Mustafë  Raci</t>
  </si>
  <si>
    <t>Shota  Berisha</t>
  </si>
  <si>
    <t>Asllan Berisha</t>
  </si>
  <si>
    <t>Mentor Mulaj</t>
  </si>
  <si>
    <t>Rrustem  Rraci</t>
  </si>
  <si>
    <t>Niman  Thaqi</t>
  </si>
  <si>
    <t>Fetie  Shala</t>
  </si>
  <si>
    <t>Ilaz  Gashi</t>
  </si>
  <si>
    <t>Qazim Gashi</t>
  </si>
  <si>
    <t>Bukurie Hoti</t>
  </si>
  <si>
    <t>IV</t>
  </si>
  <si>
    <t>31.07.2018</t>
  </si>
  <si>
    <t xml:space="preserve">HYLA RACAJ </t>
  </si>
  <si>
    <t>18.04.2019</t>
  </si>
  <si>
    <t>01-360/16040</t>
  </si>
  <si>
    <t>FETIJE BALAJ</t>
  </si>
  <si>
    <t>01-360/16147</t>
  </si>
  <si>
    <t>DYKE ADEMI</t>
  </si>
  <si>
    <t>01-360/16128</t>
  </si>
  <si>
    <t>EGZON HAZIRAJ</t>
  </si>
  <si>
    <t>01-360/16126</t>
  </si>
  <si>
    <t>ALI SYLA</t>
  </si>
  <si>
    <t>01360/16068</t>
  </si>
  <si>
    <t>HAXHI GASHI</t>
  </si>
  <si>
    <t>01-360/16231</t>
  </si>
  <si>
    <t>HAVA MORINA</t>
  </si>
  <si>
    <t>01-360/16133</t>
  </si>
  <si>
    <t>HISEN VISHAJ</t>
  </si>
  <si>
    <t>01-360/16115</t>
  </si>
  <si>
    <t>MENTOR GASHI</t>
  </si>
  <si>
    <t>01-360/16226</t>
  </si>
  <si>
    <t>SAFETE BEQIRI</t>
  </si>
  <si>
    <t>01-360/16177</t>
  </si>
  <si>
    <t>ZARIFE SHALA</t>
  </si>
  <si>
    <t>01-360/16103</t>
  </si>
  <si>
    <t>ADEM BAJRAMI</t>
  </si>
  <si>
    <t>01-360/16189</t>
  </si>
  <si>
    <t>01/360/16052</t>
  </si>
  <si>
    <t>04.12.19</t>
  </si>
  <si>
    <t>MUHAMET BERISHA</t>
  </si>
  <si>
    <t>01-360/16169</t>
  </si>
  <si>
    <t>GJAVIT GASHI</t>
  </si>
  <si>
    <t>01-360/16220</t>
  </si>
  <si>
    <t>SABIT QERKINAJ</t>
  </si>
  <si>
    <t>01-360/16047</t>
  </si>
  <si>
    <t>ESAT HAZIRAJ</t>
  </si>
  <si>
    <t>01-360/16073</t>
  </si>
  <si>
    <t>RAMIZ ZEQA</t>
  </si>
  <si>
    <t>01-360/16057</t>
  </si>
  <si>
    <t>ALI GASHI</t>
  </si>
  <si>
    <t>01-360/16151</t>
  </si>
  <si>
    <t>HAFIJE BACAJ</t>
  </si>
  <si>
    <t>01-360/16083</t>
  </si>
  <si>
    <t>MUHARREM JASHARI</t>
  </si>
  <si>
    <t>01-360/16194</t>
  </si>
  <si>
    <t>FARUK JUSUFI</t>
  </si>
  <si>
    <t>01-360/16130</t>
  </si>
  <si>
    <t>LULJETA HODAJ</t>
  </si>
  <si>
    <t>01-360/16186</t>
  </si>
  <si>
    <t>HAMDI BASHOTA</t>
  </si>
  <si>
    <t>01-360/16173</t>
  </si>
  <si>
    <t>Agim Pantina</t>
  </si>
  <si>
    <t>01/360/16079</t>
  </si>
  <si>
    <t>MARTIN MARKAJ</t>
  </si>
  <si>
    <t>01-360/16183</t>
  </si>
  <si>
    <t>GJYLE HOTI</t>
  </si>
  <si>
    <t>01-360/16035</t>
  </si>
  <si>
    <t>SABILE DILAVERI</t>
  </si>
  <si>
    <t>01-360/16119</t>
  </si>
  <si>
    <t>SABRIJE ELEZAJ</t>
  </si>
  <si>
    <t>01-360/16157</t>
  </si>
  <si>
    <t>AFERDITA GASHI</t>
  </si>
  <si>
    <t>01-360/16163</t>
  </si>
  <si>
    <t>KUMRIJE BERISHA</t>
  </si>
  <si>
    <t>01-360/16109</t>
  </si>
  <si>
    <t>Florije Berisha</t>
  </si>
  <si>
    <t>01/360/16063</t>
  </si>
  <si>
    <t>Shpresa Berisha</t>
  </si>
  <si>
    <t>01/360/16166</t>
  </si>
  <si>
    <t>Shkelzen Gashi</t>
  </si>
  <si>
    <t>01/360/16193</t>
  </si>
  <si>
    <t>Astrit Morina</t>
  </si>
  <si>
    <t>Xhevdet Halitaj</t>
  </si>
  <si>
    <t>FALJA</t>
  </si>
  <si>
    <t>BORXHI I MBETUR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</si>
</sst>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/>
    <xf numFmtId="0" fontId="4" fillId="0" borderId="1" xfId="0" applyFont="1" applyBorder="1"/>
    <xf numFmtId="43" fontId="3" fillId="0" borderId="1" xfId="0" applyNumberFormat="1" applyFont="1" applyBorder="1"/>
    <xf numFmtId="0" fontId="4" fillId="0" borderId="1" xfId="0" applyFont="1" applyFill="1" applyBorder="1"/>
    <xf numFmtId="0" fontId="0" fillId="0" borderId="1" xfId="0" applyBorder="1"/>
    <xf numFmtId="0" fontId="5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indent="1"/>
    </xf>
    <xf numFmtId="0" fontId="4" fillId="0" borderId="1" xfId="0" applyFont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43" fontId="3" fillId="0" borderId="1" xfId="1" applyFont="1" applyFill="1" applyBorder="1"/>
    <xf numFmtId="43" fontId="3" fillId="0" borderId="1" xfId="1" applyNumberFormat="1" applyFont="1" applyFill="1" applyBorder="1"/>
    <xf numFmtId="43" fontId="3" fillId="0" borderId="1" xfId="0" applyNumberFormat="1" applyFont="1" applyFill="1" applyBorder="1"/>
    <xf numFmtId="14" fontId="3" fillId="0" borderId="1" xfId="0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right"/>
    </xf>
    <xf numFmtId="2" fontId="3" fillId="0" borderId="1" xfId="0" applyNumberFormat="1" applyFont="1" applyFill="1" applyBorder="1"/>
    <xf numFmtId="43" fontId="6" fillId="0" borderId="1" xfId="1" applyNumberFormat="1" applyFont="1" applyFill="1" applyBorder="1"/>
    <xf numFmtId="2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>
      <alignment horizontal="left" indent="2"/>
    </xf>
    <xf numFmtId="2" fontId="3" fillId="0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left" indent="1"/>
    </xf>
    <xf numFmtId="43" fontId="7" fillId="0" borderId="1" xfId="1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/>
    <xf numFmtId="43" fontId="8" fillId="0" borderId="1" xfId="0" applyNumberFormat="1" applyFont="1" applyFill="1" applyBorder="1"/>
    <xf numFmtId="43" fontId="8" fillId="0" borderId="1" xfId="0" applyNumberFormat="1" applyFont="1" applyFill="1" applyBorder="1" applyAlignment="1">
      <alignment horizontal="left"/>
    </xf>
    <xf numFmtId="2" fontId="8" fillId="0" borderId="1" xfId="0" applyNumberFormat="1" applyFont="1" applyFill="1" applyBorder="1"/>
    <xf numFmtId="164" fontId="9" fillId="0" borderId="1" xfId="0" applyNumberFormat="1" applyFont="1" applyFill="1" applyBorder="1"/>
    <xf numFmtId="43" fontId="10" fillId="0" borderId="1" xfId="0" applyNumberFormat="1" applyFont="1" applyFill="1" applyBorder="1"/>
    <xf numFmtId="43" fontId="0" fillId="0" borderId="1" xfId="0" applyNumberFormat="1" applyBorder="1"/>
    <xf numFmtId="43" fontId="3" fillId="0" borderId="1" xfId="0" applyNumberFormat="1" applyFont="1" applyFill="1" applyBorder="1" applyAlignment="1">
      <alignment horizontal="left"/>
    </xf>
    <xf numFmtId="164" fontId="4" fillId="0" borderId="1" xfId="0" applyNumberFormat="1" applyFont="1" applyFill="1" applyBorder="1"/>
    <xf numFmtId="43" fontId="6" fillId="0" borderId="1" xfId="0" applyNumberFormat="1" applyFont="1" applyFill="1" applyBorder="1"/>
    <xf numFmtId="43" fontId="6" fillId="0" borderId="1" xfId="0" applyNumberFormat="1" applyFont="1" applyBorder="1"/>
    <xf numFmtId="43" fontId="11" fillId="0" borderId="1" xfId="0" applyNumberFormat="1" applyFont="1" applyFill="1" applyBorder="1"/>
    <xf numFmtId="43" fontId="6" fillId="0" borderId="1" xfId="0" applyNumberFormat="1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/>
    </xf>
    <xf numFmtId="43" fontId="4" fillId="0" borderId="1" xfId="1" applyFont="1" applyFill="1" applyBorder="1"/>
    <xf numFmtId="0" fontId="4" fillId="0" borderId="1" xfId="0" applyFont="1" applyFill="1" applyBorder="1" applyAlignment="1">
      <alignment horizontal="center"/>
    </xf>
    <xf numFmtId="43" fontId="3" fillId="0" borderId="1" xfId="1" applyFont="1" applyFill="1" applyBorder="1" applyAlignment="1">
      <alignment horizontal="left"/>
    </xf>
    <xf numFmtId="43" fontId="11" fillId="0" borderId="1" xfId="0" applyNumberFormat="1" applyFont="1" applyBorder="1"/>
    <xf numFmtId="2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2" fontId="8" fillId="0" borderId="1" xfId="0" applyNumberFormat="1" applyFont="1" applyFill="1" applyBorder="1" applyAlignment="1"/>
    <xf numFmtId="43" fontId="3" fillId="0" borderId="1" xfId="0" applyNumberFormat="1" applyFont="1" applyFill="1" applyBorder="1" applyAlignment="1">
      <alignment horizontal="center"/>
    </xf>
    <xf numFmtId="43" fontId="14" fillId="0" borderId="1" xfId="0" applyNumberFormat="1" applyFont="1" applyBorder="1"/>
    <xf numFmtId="0" fontId="2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iz.desku/Desktop/Qeraja%20e%20banesave%20per%20KPF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ziz.desku/Desktop/Qeraja%20per%20banim%20social%20per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 2019"/>
      <sheetName val="Shkurt-2019"/>
      <sheetName val="Mars-2019"/>
      <sheetName val="Prill-2019"/>
      <sheetName val="MAJ-2019"/>
      <sheetName val="Qersh-2019"/>
      <sheetName val="KORRIK 2019"/>
      <sheetName val="Gusht-2019"/>
      <sheetName val="Shtator-2019"/>
      <sheetName val="Tetor-2019"/>
      <sheetName val="Nentor-2019"/>
      <sheetName val="Dhjetor-2019"/>
      <sheetName val="PAGESAT1-2019"/>
      <sheetName val="Sheet8"/>
      <sheetName val="Sheet3"/>
      <sheetName val="Sheet4"/>
      <sheetName val="Sheet5"/>
      <sheetName val="Sheet6"/>
      <sheetName val="Sheet7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L6">
            <v>2411.8224999999979</v>
          </cell>
        </row>
        <row r="7">
          <cell r="L7">
            <v>583.71750000000009</v>
          </cell>
        </row>
        <row r="8">
          <cell r="L8">
            <v>2202.0124999999998</v>
          </cell>
        </row>
        <row r="9">
          <cell r="L9">
            <v>482.46249999999998</v>
          </cell>
        </row>
        <row r="10">
          <cell r="L10">
            <v>2750.2975000000001</v>
          </cell>
        </row>
        <row r="11">
          <cell r="L11">
            <v>2723.0574999999999</v>
          </cell>
        </row>
        <row r="12">
          <cell r="L12">
            <v>1545.7299999999996</v>
          </cell>
        </row>
        <row r="13">
          <cell r="L13">
            <v>2452.5250000000019</v>
          </cell>
        </row>
        <row r="14">
          <cell r="L14">
            <v>2402.5250000000019</v>
          </cell>
        </row>
        <row r="15">
          <cell r="L15">
            <v>2386.590000000002</v>
          </cell>
        </row>
        <row r="16">
          <cell r="L16">
            <v>1761.0449999999994</v>
          </cell>
        </row>
        <row r="17">
          <cell r="L17">
            <v>2500.3250000000021</v>
          </cell>
        </row>
        <row r="18">
          <cell r="L18">
            <v>1871.4749999999999</v>
          </cell>
        </row>
        <row r="19">
          <cell r="L19">
            <v>933.13499999999999</v>
          </cell>
        </row>
        <row r="20">
          <cell r="L20">
            <v>808.375</v>
          </cell>
        </row>
        <row r="21">
          <cell r="L21">
            <v>1640.825</v>
          </cell>
        </row>
        <row r="22">
          <cell r="L22">
            <v>394.17249999999996</v>
          </cell>
        </row>
        <row r="23">
          <cell r="L23">
            <v>890.33749999999998</v>
          </cell>
        </row>
        <row r="24">
          <cell r="L24">
            <v>780.40000000000055</v>
          </cell>
        </row>
        <row r="25">
          <cell r="L25">
            <v>508.84500000000003</v>
          </cell>
        </row>
        <row r="26">
          <cell r="L26">
            <v>580.23500000000001</v>
          </cell>
        </row>
        <row r="27">
          <cell r="L27">
            <v>140.875</v>
          </cell>
        </row>
        <row r="28">
          <cell r="L28">
            <v>-24.6</v>
          </cell>
        </row>
        <row r="35">
          <cell r="L35">
            <v>2725.1724999999979</v>
          </cell>
        </row>
        <row r="36">
          <cell r="L36">
            <v>2618.0924999999979</v>
          </cell>
        </row>
        <row r="37">
          <cell r="L37">
            <v>3150.3924999999981</v>
          </cell>
        </row>
        <row r="38">
          <cell r="L38">
            <v>1954.8950000000009</v>
          </cell>
        </row>
        <row r="39">
          <cell r="L39">
            <v>1233.5149999999994</v>
          </cell>
        </row>
        <row r="40">
          <cell r="L40">
            <v>1952.3949999999995</v>
          </cell>
        </row>
        <row r="41">
          <cell r="L41">
            <v>796.59499999999946</v>
          </cell>
        </row>
        <row r="42">
          <cell r="L42">
            <v>1702.3949999999995</v>
          </cell>
        </row>
        <row r="43">
          <cell r="L43">
            <v>1882.6949999999999</v>
          </cell>
        </row>
        <row r="44">
          <cell r="L44">
            <v>962.54500000000007</v>
          </cell>
        </row>
        <row r="45">
          <cell r="L45">
            <v>1828.2550000000001</v>
          </cell>
        </row>
        <row r="46">
          <cell r="L46">
            <v>1682.6949999999999</v>
          </cell>
        </row>
        <row r="47">
          <cell r="L47">
            <v>1569.825</v>
          </cell>
        </row>
        <row r="48">
          <cell r="L48">
            <v>1982.6949999999999</v>
          </cell>
        </row>
        <row r="49">
          <cell r="L49">
            <v>1982.6949999999999</v>
          </cell>
        </row>
        <row r="50">
          <cell r="L50">
            <v>1782.6949999999999</v>
          </cell>
        </row>
        <row r="51">
          <cell r="L51">
            <v>1551.6949999999999</v>
          </cell>
        </row>
        <row r="52">
          <cell r="L52">
            <v>727.11249999999995</v>
          </cell>
        </row>
        <row r="53">
          <cell r="L53">
            <v>807.43999999999983</v>
          </cell>
        </row>
        <row r="54">
          <cell r="L54">
            <v>467.37999999999982</v>
          </cell>
        </row>
        <row r="55">
          <cell r="L55">
            <v>342.30500000000001</v>
          </cell>
        </row>
        <row r="56">
          <cell r="L56">
            <v>82.82</v>
          </cell>
        </row>
        <row r="57">
          <cell r="L57">
            <v>297.68</v>
          </cell>
        </row>
        <row r="65">
          <cell r="L65">
            <v>1520.5500000000004</v>
          </cell>
        </row>
        <row r="66">
          <cell r="L66">
            <v>1020.5500000000005</v>
          </cell>
        </row>
        <row r="67">
          <cell r="L67">
            <v>930.55000000000052</v>
          </cell>
        </row>
        <row r="68">
          <cell r="L68">
            <v>1490.5500000000004</v>
          </cell>
        </row>
        <row r="69">
          <cell r="L69">
            <v>1520.5500000000004</v>
          </cell>
        </row>
        <row r="70">
          <cell r="L70">
            <v>1270.5500000000004</v>
          </cell>
        </row>
        <row r="71">
          <cell r="L71">
            <v>170.84999999999997</v>
          </cell>
        </row>
        <row r="72">
          <cell r="L72">
            <v>102.40000000000003</v>
          </cell>
        </row>
        <row r="73">
          <cell r="L73">
            <v>1520.5500000000004</v>
          </cell>
        </row>
        <row r="74">
          <cell r="L74">
            <v>1380.5500000000004</v>
          </cell>
        </row>
        <row r="75">
          <cell r="L75">
            <v>1182.5</v>
          </cell>
        </row>
        <row r="76">
          <cell r="L76">
            <v>1142.5</v>
          </cell>
        </row>
        <row r="77">
          <cell r="L77">
            <v>1362.5</v>
          </cell>
        </row>
        <row r="78">
          <cell r="L78">
            <v>1152.5</v>
          </cell>
        </row>
        <row r="79">
          <cell r="L79">
            <v>1262.5</v>
          </cell>
        </row>
        <row r="80">
          <cell r="L80">
            <v>715</v>
          </cell>
        </row>
        <row r="81">
          <cell r="L81">
            <v>162.5</v>
          </cell>
        </row>
        <row r="82">
          <cell r="L82">
            <v>117.5</v>
          </cell>
        </row>
        <row r="83">
          <cell r="L83">
            <v>645.11</v>
          </cell>
        </row>
        <row r="84">
          <cell r="L84">
            <v>1202.5</v>
          </cell>
        </row>
        <row r="85">
          <cell r="L85">
            <v>1231.6999999999996</v>
          </cell>
        </row>
        <row r="86">
          <cell r="L86">
            <v>1231.6999999999996</v>
          </cell>
        </row>
        <row r="87">
          <cell r="L87">
            <v>1131.6999999999996</v>
          </cell>
        </row>
        <row r="88">
          <cell r="L88">
            <v>1231.6999999999996</v>
          </cell>
        </row>
        <row r="89">
          <cell r="L89">
            <v>750.6699999999995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 2017"/>
      <sheetName val="Shkurt-2017"/>
      <sheetName val="Mars-2017"/>
      <sheetName val="Prill-2017"/>
      <sheetName val="MAJ-2017"/>
      <sheetName val="Qersh-2017"/>
      <sheetName val="Korik-2017"/>
      <sheetName val="Gusht-2017"/>
      <sheetName val="Shtator-2017"/>
      <sheetName val="Tetor-2017"/>
      <sheetName val="Nentor-2017"/>
      <sheetName val="Dhjetor-2017"/>
      <sheetName val="PAGESAT1-2016"/>
      <sheetName val="Sheet1"/>
      <sheetName val="Sheet2"/>
    </sheetNames>
    <sheetDataSet>
      <sheetData sheetId="0" refreshError="1">
        <row r="28">
          <cell r="G28">
            <v>-24.6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90"/>
  <sheetViews>
    <sheetView tabSelected="1" topLeftCell="A56" zoomScaleNormal="100" workbookViewId="0">
      <selection activeCell="M62" sqref="M62:N62"/>
    </sheetView>
  </sheetViews>
  <sheetFormatPr defaultRowHeight="15" x14ac:dyDescent="0.25"/>
  <cols>
    <col min="2" max="2" width="23.7109375" customWidth="1"/>
    <col min="3" max="3" width="17.5703125" customWidth="1"/>
    <col min="4" max="4" width="20.42578125" customWidth="1"/>
    <col min="5" max="5" width="15.28515625" customWidth="1"/>
    <col min="6" max="6" width="14.28515625" customWidth="1"/>
    <col min="7" max="7" width="16.7109375" customWidth="1"/>
    <col min="8" max="8" width="16" customWidth="1"/>
    <col min="12" max="13" width="15.140625" customWidth="1"/>
    <col min="14" max="14" width="18.85546875" customWidth="1"/>
  </cols>
  <sheetData>
    <row r="1" spans="1:14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5"/>
      <c r="N1" s="5"/>
    </row>
    <row r="2" spans="1:14" x14ac:dyDescent="0.25">
      <c r="A2" s="1" t="s">
        <v>1</v>
      </c>
      <c r="B2" s="1"/>
      <c r="C2" s="1"/>
      <c r="D2" s="1"/>
      <c r="E2" s="2"/>
      <c r="F2" s="2"/>
      <c r="G2" s="2"/>
      <c r="H2" s="1" t="s">
        <v>2</v>
      </c>
      <c r="I2" s="2"/>
      <c r="J2" s="2"/>
      <c r="K2" s="6" t="s">
        <v>3</v>
      </c>
      <c r="L2" s="6"/>
      <c r="M2" s="5"/>
      <c r="N2" s="5"/>
    </row>
    <row r="3" spans="1:14" x14ac:dyDescent="0.25">
      <c r="A3" s="1"/>
      <c r="B3" s="1" t="s">
        <v>4</v>
      </c>
      <c r="C3" s="7" t="s">
        <v>5</v>
      </c>
      <c r="D3" s="2"/>
      <c r="E3" s="2"/>
      <c r="F3" s="2"/>
      <c r="G3" s="2"/>
      <c r="H3" s="2"/>
      <c r="I3" s="2"/>
      <c r="J3" s="2"/>
      <c r="K3" s="2"/>
      <c r="L3" s="2"/>
      <c r="M3" s="5"/>
      <c r="N3" s="5"/>
    </row>
    <row r="4" spans="1:14" x14ac:dyDescent="0.25">
      <c r="A4" s="8" t="s">
        <v>6</v>
      </c>
      <c r="B4" s="8" t="s">
        <v>7</v>
      </c>
      <c r="C4" s="8" t="s">
        <v>8</v>
      </c>
      <c r="D4" s="8"/>
      <c r="E4" s="8" t="s">
        <v>9</v>
      </c>
      <c r="F4" s="8" t="s">
        <v>10</v>
      </c>
      <c r="G4" s="8" t="s">
        <v>11</v>
      </c>
      <c r="H4" s="8" t="s">
        <v>12</v>
      </c>
      <c r="I4" s="9" t="s">
        <v>13</v>
      </c>
      <c r="J4" s="9"/>
      <c r="K4" s="8" t="s">
        <v>14</v>
      </c>
      <c r="L4" s="8" t="s">
        <v>50</v>
      </c>
      <c r="M4" s="50" t="s">
        <v>175</v>
      </c>
      <c r="N4" s="50" t="s">
        <v>176</v>
      </c>
    </row>
    <row r="5" spans="1:14" x14ac:dyDescent="0.25">
      <c r="A5" s="10"/>
      <c r="B5" s="8"/>
      <c r="C5" s="8" t="s">
        <v>15</v>
      </c>
      <c r="D5" s="8" t="s">
        <v>16</v>
      </c>
      <c r="E5" s="8" t="s">
        <v>17</v>
      </c>
      <c r="F5" s="8" t="s">
        <v>18</v>
      </c>
      <c r="G5" s="8" t="s">
        <v>19</v>
      </c>
      <c r="H5" s="8" t="s">
        <v>20</v>
      </c>
      <c r="I5" s="8" t="s">
        <v>21</v>
      </c>
      <c r="J5" s="8" t="s">
        <v>22</v>
      </c>
      <c r="K5" s="8"/>
      <c r="L5" s="7"/>
      <c r="M5" s="5"/>
      <c r="N5" s="5"/>
    </row>
    <row r="6" spans="1:14" x14ac:dyDescent="0.25">
      <c r="A6" s="1">
        <v>1</v>
      </c>
      <c r="B6" s="11" t="s">
        <v>23</v>
      </c>
      <c r="C6" s="12" t="s">
        <v>24</v>
      </c>
      <c r="D6" s="12" t="s">
        <v>25</v>
      </c>
      <c r="E6" s="13">
        <v>63.7</v>
      </c>
      <c r="F6" s="14">
        <f t="shared" ref="F6:F11" si="0">E6*0.375</f>
        <v>23.887500000000003</v>
      </c>
      <c r="G6" s="15">
        <f>'[1]Nentor-2019'!L6</f>
        <v>2411.8224999999979</v>
      </c>
      <c r="H6" s="13">
        <f>F6+G6</f>
        <v>2435.7099999999978</v>
      </c>
      <c r="I6" s="48">
        <f>G6+F6</f>
        <v>2435.7099999999978</v>
      </c>
      <c r="J6" s="17"/>
      <c r="K6" s="18">
        <f>L6/F6</f>
        <v>101.9658817373102</v>
      </c>
      <c r="L6" s="19">
        <f>H6-J6</f>
        <v>2435.7099999999978</v>
      </c>
      <c r="M6" s="33">
        <f>F6*36</f>
        <v>859.95</v>
      </c>
      <c r="N6" s="33">
        <f>L6-M6</f>
        <v>1575.7599999999977</v>
      </c>
    </row>
    <row r="7" spans="1:14" x14ac:dyDescent="0.25">
      <c r="A7" s="1">
        <f>A6+1</f>
        <v>2</v>
      </c>
      <c r="B7" s="11" t="s">
        <v>26</v>
      </c>
      <c r="C7" s="12" t="s">
        <v>24</v>
      </c>
      <c r="D7" s="12" t="s">
        <v>25</v>
      </c>
      <c r="E7" s="13">
        <v>63.7</v>
      </c>
      <c r="F7" s="14">
        <f t="shared" si="0"/>
        <v>23.887500000000003</v>
      </c>
      <c r="G7" s="15">
        <f>'[1]Nentor-2019'!L7</f>
        <v>583.71750000000009</v>
      </c>
      <c r="H7" s="13">
        <f t="shared" ref="H7:H28" si="1">F7+G7</f>
        <v>607.60500000000013</v>
      </c>
      <c r="I7" s="16"/>
      <c r="J7" s="20"/>
      <c r="K7" s="18">
        <f t="shared" ref="K7:K28" si="2">L7/F7</f>
        <v>25.436106750392469</v>
      </c>
      <c r="L7" s="19">
        <f t="shared" ref="L7:L27" si="3">H7-J7</f>
        <v>607.60500000000013</v>
      </c>
      <c r="M7" s="33">
        <f t="shared" ref="M7:M28" si="4">F7*36</f>
        <v>859.95</v>
      </c>
      <c r="N7" s="33">
        <f t="shared" ref="N7:N28" si="5">L7-M7</f>
        <v>-252.34499999999991</v>
      </c>
    </row>
    <row r="8" spans="1:14" x14ac:dyDescent="0.25">
      <c r="A8" s="1">
        <f t="shared" ref="A8:A28" si="6">A7+1</f>
        <v>3</v>
      </c>
      <c r="B8" s="11" t="s">
        <v>27</v>
      </c>
      <c r="C8" s="12" t="s">
        <v>24</v>
      </c>
      <c r="D8" s="12" t="s">
        <v>25</v>
      </c>
      <c r="E8" s="13">
        <v>51.5</v>
      </c>
      <c r="F8" s="13">
        <f t="shared" si="0"/>
        <v>19.3125</v>
      </c>
      <c r="G8" s="15">
        <f>'[1]Nentor-2019'!L8</f>
        <v>2202.0124999999998</v>
      </c>
      <c r="H8" s="13">
        <f t="shared" si="1"/>
        <v>2221.3249999999998</v>
      </c>
      <c r="I8" s="12"/>
      <c r="J8" s="21"/>
      <c r="K8" s="18">
        <f t="shared" si="2"/>
        <v>115.02006472491908</v>
      </c>
      <c r="L8" s="19">
        <f t="shared" si="3"/>
        <v>2221.3249999999998</v>
      </c>
      <c r="M8" s="33">
        <f t="shared" si="4"/>
        <v>695.25</v>
      </c>
      <c r="N8" s="33">
        <f t="shared" si="5"/>
        <v>1526.0749999999998</v>
      </c>
    </row>
    <row r="9" spans="1:14" x14ac:dyDescent="0.25">
      <c r="A9" s="1">
        <f t="shared" si="6"/>
        <v>4</v>
      </c>
      <c r="B9" s="11" t="s">
        <v>28</v>
      </c>
      <c r="C9" s="12" t="s">
        <v>24</v>
      </c>
      <c r="D9" s="12" t="s">
        <v>25</v>
      </c>
      <c r="E9" s="13">
        <v>51.5</v>
      </c>
      <c r="F9" s="13">
        <f t="shared" si="0"/>
        <v>19.3125</v>
      </c>
      <c r="G9" s="15">
        <f>'[1]Nentor-2019'!L9</f>
        <v>482.46249999999998</v>
      </c>
      <c r="H9" s="13">
        <f t="shared" si="1"/>
        <v>501.77499999999998</v>
      </c>
      <c r="I9" s="16"/>
      <c r="J9" s="18"/>
      <c r="K9" s="18">
        <f t="shared" si="2"/>
        <v>25.98187702265372</v>
      </c>
      <c r="L9" s="19">
        <f t="shared" si="3"/>
        <v>501.77499999999998</v>
      </c>
      <c r="M9" s="33">
        <f t="shared" si="4"/>
        <v>695.25</v>
      </c>
      <c r="N9" s="33">
        <f t="shared" si="5"/>
        <v>-193.47500000000002</v>
      </c>
    </row>
    <row r="10" spans="1:14" x14ac:dyDescent="0.25">
      <c r="A10" s="1">
        <f t="shared" si="6"/>
        <v>5</v>
      </c>
      <c r="B10" s="11" t="s">
        <v>29</v>
      </c>
      <c r="C10" s="12" t="s">
        <v>24</v>
      </c>
      <c r="D10" s="12" t="s">
        <v>25</v>
      </c>
      <c r="E10" s="13">
        <v>51.5</v>
      </c>
      <c r="F10" s="13">
        <f t="shared" si="0"/>
        <v>19.3125</v>
      </c>
      <c r="G10" s="15">
        <f>'[1]Nentor-2019'!L10</f>
        <v>2750.2975000000001</v>
      </c>
      <c r="H10" s="13">
        <f t="shared" si="1"/>
        <v>2769.61</v>
      </c>
      <c r="I10" s="12"/>
      <c r="J10" s="11"/>
      <c r="K10" s="18">
        <f t="shared" si="2"/>
        <v>143.41022653721683</v>
      </c>
      <c r="L10" s="19">
        <f t="shared" si="3"/>
        <v>2769.61</v>
      </c>
      <c r="M10" s="33">
        <f t="shared" si="4"/>
        <v>695.25</v>
      </c>
      <c r="N10" s="33">
        <f t="shared" si="5"/>
        <v>2074.36</v>
      </c>
    </row>
    <row r="11" spans="1:14" x14ac:dyDescent="0.25">
      <c r="A11" s="1">
        <f t="shared" si="6"/>
        <v>6</v>
      </c>
      <c r="B11" s="11" t="s">
        <v>30</v>
      </c>
      <c r="C11" s="12" t="s">
        <v>24</v>
      </c>
      <c r="D11" s="12" t="s">
        <v>25</v>
      </c>
      <c r="E11" s="13">
        <v>51.5</v>
      </c>
      <c r="F11" s="13">
        <f t="shared" si="0"/>
        <v>19.3125</v>
      </c>
      <c r="G11" s="15">
        <f>'[1]Nentor-2019'!L11</f>
        <v>2723.0574999999999</v>
      </c>
      <c r="H11" s="13">
        <f t="shared" si="1"/>
        <v>2742.37</v>
      </c>
      <c r="I11" s="16"/>
      <c r="J11" s="11"/>
      <c r="K11" s="18">
        <f t="shared" si="2"/>
        <v>141.99974110032363</v>
      </c>
      <c r="L11" s="19">
        <f t="shared" si="3"/>
        <v>2742.37</v>
      </c>
      <c r="M11" s="33">
        <f t="shared" si="4"/>
        <v>695.25</v>
      </c>
      <c r="N11" s="33">
        <f t="shared" si="5"/>
        <v>2047.12</v>
      </c>
    </row>
    <row r="12" spans="1:14" x14ac:dyDescent="0.25">
      <c r="A12" s="1">
        <f>A11+1</f>
        <v>7</v>
      </c>
      <c r="B12" s="11" t="s">
        <v>31</v>
      </c>
      <c r="C12" s="12" t="s">
        <v>24</v>
      </c>
      <c r="D12" s="12" t="s">
        <v>25</v>
      </c>
      <c r="E12" s="13">
        <v>63.7</v>
      </c>
      <c r="F12" s="13">
        <f t="shared" ref="F12:F22" si="7">E12*0.25</f>
        <v>15.925000000000001</v>
      </c>
      <c r="G12" s="15">
        <f>'[1]Nentor-2019'!L12</f>
        <v>1545.7299999999996</v>
      </c>
      <c r="H12" s="13">
        <f t="shared" si="1"/>
        <v>1561.6549999999995</v>
      </c>
      <c r="I12" s="16"/>
      <c r="J12" s="13"/>
      <c r="K12" s="18">
        <f t="shared" si="2"/>
        <v>98.063108320251146</v>
      </c>
      <c r="L12" s="19">
        <f t="shared" si="3"/>
        <v>1561.6549999999995</v>
      </c>
      <c r="M12" s="33">
        <f t="shared" si="4"/>
        <v>573.30000000000007</v>
      </c>
      <c r="N12" s="33">
        <f t="shared" si="5"/>
        <v>988.35499999999945</v>
      </c>
    </row>
    <row r="13" spans="1:14" x14ac:dyDescent="0.25">
      <c r="A13" s="1">
        <f t="shared" si="6"/>
        <v>8</v>
      </c>
      <c r="B13" s="11" t="s">
        <v>32</v>
      </c>
      <c r="C13" s="12" t="s">
        <v>24</v>
      </c>
      <c r="D13" s="12" t="s">
        <v>25</v>
      </c>
      <c r="E13" s="13">
        <v>63.7</v>
      </c>
      <c r="F13" s="13">
        <f t="shared" si="7"/>
        <v>15.925000000000001</v>
      </c>
      <c r="G13" s="15">
        <f>'[1]Nentor-2019'!L13</f>
        <v>2452.5250000000019</v>
      </c>
      <c r="H13" s="13">
        <f t="shared" si="1"/>
        <v>2468.4500000000021</v>
      </c>
      <c r="I13" s="12"/>
      <c r="J13" s="13"/>
      <c r="K13" s="18">
        <f t="shared" si="2"/>
        <v>155.00470957613828</v>
      </c>
      <c r="L13" s="19">
        <f t="shared" si="3"/>
        <v>2468.4500000000021</v>
      </c>
      <c r="M13" s="33">
        <f t="shared" si="4"/>
        <v>573.30000000000007</v>
      </c>
      <c r="N13" s="33">
        <f t="shared" si="5"/>
        <v>1895.1500000000019</v>
      </c>
    </row>
    <row r="14" spans="1:14" x14ac:dyDescent="0.25">
      <c r="A14" s="1">
        <v>9</v>
      </c>
      <c r="B14" s="11" t="s">
        <v>33</v>
      </c>
      <c r="C14" s="12" t="s">
        <v>24</v>
      </c>
      <c r="D14" s="12" t="s">
        <v>25</v>
      </c>
      <c r="E14" s="13">
        <v>63.7</v>
      </c>
      <c r="F14" s="13">
        <f t="shared" si="7"/>
        <v>15.925000000000001</v>
      </c>
      <c r="G14" s="15">
        <f>'[1]Nentor-2019'!L14</f>
        <v>2402.5250000000019</v>
      </c>
      <c r="H14" s="13">
        <f t="shared" si="1"/>
        <v>2418.4500000000021</v>
      </c>
      <c r="I14" s="16"/>
      <c r="J14" s="13"/>
      <c r="K14" s="18">
        <f t="shared" si="2"/>
        <v>151.86499215070657</v>
      </c>
      <c r="L14" s="19">
        <f t="shared" si="3"/>
        <v>2418.4500000000021</v>
      </c>
      <c r="M14" s="33">
        <f t="shared" si="4"/>
        <v>573.30000000000007</v>
      </c>
      <c r="N14" s="33">
        <f t="shared" si="5"/>
        <v>1845.1500000000019</v>
      </c>
    </row>
    <row r="15" spans="1:14" x14ac:dyDescent="0.25">
      <c r="A15" s="1">
        <f t="shared" si="6"/>
        <v>10</v>
      </c>
      <c r="B15" s="11" t="s">
        <v>34</v>
      </c>
      <c r="C15" s="12" t="s">
        <v>24</v>
      </c>
      <c r="D15" s="12" t="s">
        <v>25</v>
      </c>
      <c r="E15" s="13">
        <v>63.7</v>
      </c>
      <c r="F15" s="13">
        <f t="shared" si="7"/>
        <v>15.925000000000001</v>
      </c>
      <c r="G15" s="15">
        <f>'[1]Nentor-2019'!L15</f>
        <v>2386.590000000002</v>
      </c>
      <c r="H15" s="13">
        <f t="shared" si="1"/>
        <v>2402.5150000000021</v>
      </c>
      <c r="I15" s="12"/>
      <c r="J15" s="13"/>
      <c r="K15" s="18">
        <f t="shared" si="2"/>
        <v>150.86436420722148</v>
      </c>
      <c r="L15" s="19">
        <f t="shared" si="3"/>
        <v>2402.5150000000021</v>
      </c>
      <c r="M15" s="33">
        <f t="shared" si="4"/>
        <v>573.30000000000007</v>
      </c>
      <c r="N15" s="33">
        <f t="shared" si="5"/>
        <v>1829.215000000002</v>
      </c>
    </row>
    <row r="16" spans="1:14" x14ac:dyDescent="0.25">
      <c r="A16" s="1">
        <f t="shared" si="6"/>
        <v>11</v>
      </c>
      <c r="B16" s="11" t="s">
        <v>35</v>
      </c>
      <c r="C16" s="12" t="s">
        <v>24</v>
      </c>
      <c r="D16" s="12" t="s">
        <v>25</v>
      </c>
      <c r="E16" s="13">
        <v>63.7</v>
      </c>
      <c r="F16" s="13">
        <f t="shared" si="7"/>
        <v>15.925000000000001</v>
      </c>
      <c r="G16" s="15">
        <f>'[1]Nentor-2019'!L16</f>
        <v>1761.0449999999994</v>
      </c>
      <c r="H16" s="13">
        <f t="shared" si="1"/>
        <v>1776.9699999999993</v>
      </c>
      <c r="I16" s="16"/>
      <c r="J16" s="14"/>
      <c r="K16" s="18">
        <f t="shared" si="2"/>
        <v>111.5836734693877</v>
      </c>
      <c r="L16" s="19">
        <f t="shared" si="3"/>
        <v>1776.9699999999993</v>
      </c>
      <c r="M16" s="33">
        <f t="shared" si="4"/>
        <v>573.30000000000007</v>
      </c>
      <c r="N16" s="33">
        <f t="shared" si="5"/>
        <v>1203.6699999999992</v>
      </c>
    </row>
    <row r="17" spans="1:14" x14ac:dyDescent="0.25">
      <c r="A17" s="1">
        <f t="shared" si="6"/>
        <v>12</v>
      </c>
      <c r="B17" s="11" t="s">
        <v>36</v>
      </c>
      <c r="C17" s="12" t="s">
        <v>24</v>
      </c>
      <c r="D17" s="12" t="s">
        <v>25</v>
      </c>
      <c r="E17" s="13">
        <v>63.7</v>
      </c>
      <c r="F17" s="13">
        <f t="shared" si="7"/>
        <v>15.925000000000001</v>
      </c>
      <c r="G17" s="15">
        <f>'[1]Nentor-2019'!L17</f>
        <v>2500.3250000000021</v>
      </c>
      <c r="H17" s="13">
        <f t="shared" si="1"/>
        <v>2516.2500000000023</v>
      </c>
      <c r="I17" s="12"/>
      <c r="J17" s="18"/>
      <c r="K17" s="18">
        <f t="shared" si="2"/>
        <v>158.006279434851</v>
      </c>
      <c r="L17" s="19">
        <f t="shared" si="3"/>
        <v>2516.2500000000023</v>
      </c>
      <c r="M17" s="33">
        <f t="shared" si="4"/>
        <v>573.30000000000007</v>
      </c>
      <c r="N17" s="33">
        <f t="shared" si="5"/>
        <v>1942.9500000000021</v>
      </c>
    </row>
    <row r="18" spans="1:14" x14ac:dyDescent="0.25">
      <c r="A18" s="1">
        <f t="shared" si="6"/>
        <v>13</v>
      </c>
      <c r="B18" s="11" t="s">
        <v>37</v>
      </c>
      <c r="C18" s="12" t="s">
        <v>24</v>
      </c>
      <c r="D18" s="12" t="s">
        <v>25</v>
      </c>
      <c r="E18" s="13">
        <v>51.5</v>
      </c>
      <c r="F18" s="13">
        <f t="shared" si="7"/>
        <v>12.875</v>
      </c>
      <c r="G18" s="15">
        <f>'[1]Nentor-2019'!L18</f>
        <v>1871.4749999999999</v>
      </c>
      <c r="H18" s="13">
        <f t="shared" si="1"/>
        <v>1884.35</v>
      </c>
      <c r="I18" s="16"/>
      <c r="J18" s="18"/>
      <c r="K18" s="18">
        <f t="shared" si="2"/>
        <v>146.35728155339805</v>
      </c>
      <c r="L18" s="19">
        <f t="shared" si="3"/>
        <v>1884.35</v>
      </c>
      <c r="M18" s="33">
        <f t="shared" si="4"/>
        <v>463.5</v>
      </c>
      <c r="N18" s="33">
        <f t="shared" si="5"/>
        <v>1420.85</v>
      </c>
    </row>
    <row r="19" spans="1:14" x14ac:dyDescent="0.25">
      <c r="A19" s="1">
        <f t="shared" si="6"/>
        <v>14</v>
      </c>
      <c r="B19" s="11" t="s">
        <v>38</v>
      </c>
      <c r="C19" s="12" t="s">
        <v>24</v>
      </c>
      <c r="D19" s="12" t="s">
        <v>25</v>
      </c>
      <c r="E19" s="13">
        <v>51.5</v>
      </c>
      <c r="F19" s="13">
        <f t="shared" si="7"/>
        <v>12.875</v>
      </c>
      <c r="G19" s="15">
        <f>'[1]Nentor-2019'!L19</f>
        <v>933.13499999999999</v>
      </c>
      <c r="H19" s="13">
        <f t="shared" si="1"/>
        <v>946.01</v>
      </c>
      <c r="I19" s="16"/>
      <c r="J19" s="22"/>
      <c r="K19" s="18">
        <f t="shared" si="2"/>
        <v>73.476504854368926</v>
      </c>
      <c r="L19" s="19">
        <f t="shared" si="3"/>
        <v>946.01</v>
      </c>
      <c r="M19" s="33">
        <f t="shared" si="4"/>
        <v>463.5</v>
      </c>
      <c r="N19" s="33">
        <f t="shared" si="5"/>
        <v>482.51</v>
      </c>
    </row>
    <row r="20" spans="1:14" x14ac:dyDescent="0.25">
      <c r="A20" s="1">
        <f t="shared" si="6"/>
        <v>15</v>
      </c>
      <c r="B20" s="11" t="s">
        <v>39</v>
      </c>
      <c r="C20" s="12" t="s">
        <v>24</v>
      </c>
      <c r="D20" s="12" t="s">
        <v>25</v>
      </c>
      <c r="E20" s="13">
        <v>51.5</v>
      </c>
      <c r="F20" s="13">
        <f t="shared" si="7"/>
        <v>12.875</v>
      </c>
      <c r="G20" s="15">
        <f>'[1]Nentor-2019'!L20</f>
        <v>808.375</v>
      </c>
      <c r="H20" s="13">
        <f t="shared" si="1"/>
        <v>821.25</v>
      </c>
      <c r="I20" s="16"/>
      <c r="J20" s="23"/>
      <c r="K20" s="18">
        <f t="shared" si="2"/>
        <v>63.786407766990294</v>
      </c>
      <c r="L20" s="19">
        <f t="shared" si="3"/>
        <v>821.25</v>
      </c>
      <c r="M20" s="33">
        <f t="shared" si="4"/>
        <v>463.5</v>
      </c>
      <c r="N20" s="33">
        <f t="shared" si="5"/>
        <v>357.75</v>
      </c>
    </row>
    <row r="21" spans="1:14" x14ac:dyDescent="0.25">
      <c r="A21" s="1">
        <f t="shared" si="6"/>
        <v>16</v>
      </c>
      <c r="B21" s="11" t="s">
        <v>40</v>
      </c>
      <c r="C21" s="12" t="s">
        <v>24</v>
      </c>
      <c r="D21" s="12" t="s">
        <v>25</v>
      </c>
      <c r="E21" s="13">
        <v>51.5</v>
      </c>
      <c r="F21" s="13">
        <f t="shared" si="7"/>
        <v>12.875</v>
      </c>
      <c r="G21" s="15">
        <f>'[1]Nentor-2019'!L21</f>
        <v>1640.825</v>
      </c>
      <c r="H21" s="13">
        <f t="shared" si="1"/>
        <v>1653.7</v>
      </c>
      <c r="I21" s="12"/>
      <c r="J21" s="18"/>
      <c r="K21" s="18">
        <f t="shared" si="2"/>
        <v>128.44271844660196</v>
      </c>
      <c r="L21" s="19">
        <f t="shared" si="3"/>
        <v>1653.7</v>
      </c>
      <c r="M21" s="33">
        <f t="shared" si="4"/>
        <v>463.5</v>
      </c>
      <c r="N21" s="33">
        <f t="shared" si="5"/>
        <v>1190.2</v>
      </c>
    </row>
    <row r="22" spans="1:14" x14ac:dyDescent="0.25">
      <c r="A22" s="1">
        <f t="shared" si="6"/>
        <v>17</v>
      </c>
      <c r="B22" s="11" t="s">
        <v>41</v>
      </c>
      <c r="C22" s="12" t="s">
        <v>24</v>
      </c>
      <c r="D22" s="12" t="s">
        <v>25</v>
      </c>
      <c r="E22" s="13">
        <v>45.01</v>
      </c>
      <c r="F22" s="13">
        <f t="shared" si="7"/>
        <v>11.2525</v>
      </c>
      <c r="G22" s="15">
        <f>'[1]Nentor-2019'!L22</f>
        <v>394.17249999999996</v>
      </c>
      <c r="H22" s="13">
        <f t="shared" si="1"/>
        <v>405.42499999999995</v>
      </c>
      <c r="I22" s="16"/>
      <c r="J22" s="18"/>
      <c r="K22" s="18">
        <f t="shared" si="2"/>
        <v>36.029771161964007</v>
      </c>
      <c r="L22" s="19">
        <f t="shared" si="3"/>
        <v>405.42499999999995</v>
      </c>
      <c r="M22" s="33">
        <f t="shared" si="4"/>
        <v>405.09</v>
      </c>
      <c r="N22" s="33">
        <f t="shared" si="5"/>
        <v>0.33499999999997954</v>
      </c>
    </row>
    <row r="23" spans="1:14" x14ac:dyDescent="0.25">
      <c r="A23" s="1">
        <f t="shared" si="6"/>
        <v>18</v>
      </c>
      <c r="B23" s="11" t="s">
        <v>42</v>
      </c>
      <c r="C23" s="12" t="s">
        <v>24</v>
      </c>
      <c r="D23" s="12" t="s">
        <v>25</v>
      </c>
      <c r="E23" s="13">
        <v>24.5</v>
      </c>
      <c r="F23" s="13">
        <f>E23*0.375</f>
        <v>9.1875</v>
      </c>
      <c r="G23" s="15">
        <f>'[1]Nentor-2019'!L23</f>
        <v>890.33749999999998</v>
      </c>
      <c r="H23" s="13">
        <f t="shared" si="1"/>
        <v>899.52499999999998</v>
      </c>
      <c r="I23" s="12"/>
      <c r="J23" s="24"/>
      <c r="K23" s="18">
        <f t="shared" si="2"/>
        <v>97.907482993197277</v>
      </c>
      <c r="L23" s="25">
        <f t="shared" si="3"/>
        <v>899.52499999999998</v>
      </c>
      <c r="M23" s="33">
        <f t="shared" si="4"/>
        <v>330.75</v>
      </c>
      <c r="N23" s="33">
        <f t="shared" si="5"/>
        <v>568.77499999999998</v>
      </c>
    </row>
    <row r="24" spans="1:14" x14ac:dyDescent="0.25">
      <c r="A24" s="1">
        <f t="shared" si="6"/>
        <v>19</v>
      </c>
      <c r="B24" s="11" t="s">
        <v>43</v>
      </c>
      <c r="C24" s="12" t="s">
        <v>24</v>
      </c>
      <c r="D24" s="12" t="s">
        <v>25</v>
      </c>
      <c r="E24" s="13">
        <v>32.799999999999997</v>
      </c>
      <c r="F24" s="13">
        <f>E24*0.25</f>
        <v>8.1999999999999993</v>
      </c>
      <c r="G24" s="15">
        <f>'[1]Nentor-2019'!L24</f>
        <v>780.40000000000055</v>
      </c>
      <c r="H24" s="13">
        <f t="shared" si="1"/>
        <v>788.60000000000059</v>
      </c>
      <c r="I24" s="16"/>
      <c r="J24" s="18"/>
      <c r="K24" s="18">
        <f t="shared" si="2"/>
        <v>96.170731707317159</v>
      </c>
      <c r="L24" s="19">
        <f t="shared" si="3"/>
        <v>788.60000000000059</v>
      </c>
      <c r="M24" s="33">
        <f t="shared" si="4"/>
        <v>295.2</v>
      </c>
      <c r="N24" s="33">
        <f t="shared" si="5"/>
        <v>493.4000000000006</v>
      </c>
    </row>
    <row r="25" spans="1:14" x14ac:dyDescent="0.25">
      <c r="A25" s="1">
        <f t="shared" si="6"/>
        <v>20</v>
      </c>
      <c r="B25" s="11" t="s">
        <v>44</v>
      </c>
      <c r="C25" s="12" t="s">
        <v>24</v>
      </c>
      <c r="D25" s="12" t="s">
        <v>25</v>
      </c>
      <c r="E25" s="13">
        <v>24.5</v>
      </c>
      <c r="F25" s="13">
        <f>E25*0.25</f>
        <v>6.125</v>
      </c>
      <c r="G25" s="15">
        <f>'[1]Nentor-2019'!L25</f>
        <v>508.84500000000003</v>
      </c>
      <c r="H25" s="13">
        <f t="shared" si="1"/>
        <v>514.97</v>
      </c>
      <c r="I25" s="12"/>
      <c r="J25" s="24"/>
      <c r="K25" s="18">
        <f t="shared" si="2"/>
        <v>84.076734693877555</v>
      </c>
      <c r="L25" s="19">
        <f t="shared" si="3"/>
        <v>514.97</v>
      </c>
      <c r="M25" s="33">
        <f t="shared" si="4"/>
        <v>220.5</v>
      </c>
      <c r="N25" s="33">
        <f t="shared" si="5"/>
        <v>294.47000000000003</v>
      </c>
    </row>
    <row r="26" spans="1:14" x14ac:dyDescent="0.25">
      <c r="A26" s="1">
        <f t="shared" si="6"/>
        <v>21</v>
      </c>
      <c r="B26" s="11" t="s">
        <v>45</v>
      </c>
      <c r="C26" s="12" t="s">
        <v>24</v>
      </c>
      <c r="D26" s="12" t="s">
        <v>25</v>
      </c>
      <c r="E26" s="13">
        <v>24.5</v>
      </c>
      <c r="F26" s="13">
        <f>E26*0.25</f>
        <v>6.125</v>
      </c>
      <c r="G26" s="15">
        <f>'[1]Nentor-2019'!L26</f>
        <v>580.23500000000001</v>
      </c>
      <c r="H26" s="13">
        <f t="shared" si="1"/>
        <v>586.36</v>
      </c>
      <c r="I26" s="16"/>
      <c r="J26" s="18"/>
      <c r="K26" s="18">
        <f t="shared" si="2"/>
        <v>95.732244897959191</v>
      </c>
      <c r="L26" s="19">
        <f t="shared" si="3"/>
        <v>586.36</v>
      </c>
      <c r="M26" s="33">
        <f t="shared" si="4"/>
        <v>220.5</v>
      </c>
      <c r="N26" s="33">
        <f t="shared" si="5"/>
        <v>365.86</v>
      </c>
    </row>
    <row r="27" spans="1:14" x14ac:dyDescent="0.25">
      <c r="A27" s="1">
        <f t="shared" si="6"/>
        <v>22</v>
      </c>
      <c r="B27" s="11" t="s">
        <v>46</v>
      </c>
      <c r="C27" s="12" t="s">
        <v>24</v>
      </c>
      <c r="D27" s="12" t="s">
        <v>25</v>
      </c>
      <c r="E27" s="13">
        <v>24.5</v>
      </c>
      <c r="F27" s="13">
        <f>E27*0.25</f>
        <v>6.125</v>
      </c>
      <c r="G27" s="15">
        <f>'[1]Nentor-2019'!L27</f>
        <v>140.875</v>
      </c>
      <c r="H27" s="13">
        <f t="shared" si="1"/>
        <v>147</v>
      </c>
      <c r="I27" s="16"/>
      <c r="J27" s="18"/>
      <c r="K27" s="18">
        <f t="shared" si="2"/>
        <v>24</v>
      </c>
      <c r="L27" s="19">
        <f t="shared" si="3"/>
        <v>147</v>
      </c>
      <c r="M27" s="33">
        <f t="shared" si="4"/>
        <v>220.5</v>
      </c>
      <c r="N27" s="33">
        <f t="shared" si="5"/>
        <v>-73.5</v>
      </c>
    </row>
    <row r="28" spans="1:14" x14ac:dyDescent="0.25">
      <c r="A28" s="1">
        <f t="shared" si="6"/>
        <v>23</v>
      </c>
      <c r="B28" s="11" t="s">
        <v>47</v>
      </c>
      <c r="C28" s="12" t="s">
        <v>24</v>
      </c>
      <c r="D28" s="12" t="s">
        <v>25</v>
      </c>
      <c r="E28" s="13">
        <v>32.799999999999997</v>
      </c>
      <c r="F28" s="13">
        <v>0</v>
      </c>
      <c r="G28" s="15">
        <f>'[1]Nentor-2019'!L28</f>
        <v>-24.6</v>
      </c>
      <c r="H28" s="13">
        <f t="shared" si="1"/>
        <v>-24.6</v>
      </c>
      <c r="I28" s="11"/>
      <c r="J28" s="18"/>
      <c r="K28" s="18" t="e">
        <f t="shared" si="2"/>
        <v>#DIV/0!</v>
      </c>
      <c r="L28" s="19">
        <f>'[2]Janar 2017'!G28+F28</f>
        <v>-24.6</v>
      </c>
      <c r="M28" s="33">
        <f t="shared" si="4"/>
        <v>0</v>
      </c>
      <c r="N28" s="33">
        <f t="shared" si="5"/>
        <v>-24.6</v>
      </c>
    </row>
    <row r="29" spans="1:14" ht="18.75" x14ac:dyDescent="0.3">
      <c r="A29" s="2"/>
      <c r="B29" s="26" t="s">
        <v>48</v>
      </c>
      <c r="C29" s="27"/>
      <c r="D29" s="27"/>
      <c r="E29" s="27"/>
      <c r="F29" s="28">
        <f>SUM(F6:F28)</f>
        <v>319.09000000000003</v>
      </c>
      <c r="G29" s="29">
        <f>G6+G7+G8+G9+G10+G11+G12+G13+G14+G15+G16+G17+G18+G19+G20+G21+G22+G23+G24+G25+G26+G27+G28</f>
        <v>32726.185000000009</v>
      </c>
      <c r="H29" s="28">
        <f>G29+F29</f>
        <v>33045.275000000009</v>
      </c>
      <c r="I29" s="27"/>
      <c r="J29" s="30">
        <f>SUM(J7:J27)</f>
        <v>0</v>
      </c>
      <c r="K29" s="31"/>
      <c r="L29" s="32">
        <f>SUM(L6:L28)</f>
        <v>33045.275000000009</v>
      </c>
      <c r="M29" s="49">
        <f>SUM(M6:M28)</f>
        <v>11487.240000000002</v>
      </c>
      <c r="N29" s="49">
        <f>SUM(N6:N28)</f>
        <v>21558.035000000007</v>
      </c>
    </row>
    <row r="30" spans="1:14" x14ac:dyDescent="0.25">
      <c r="A30" s="2"/>
      <c r="B30" s="12"/>
      <c r="C30" s="4"/>
      <c r="D30" s="4"/>
      <c r="E30" s="4"/>
      <c r="F30" s="15"/>
      <c r="G30" s="34"/>
      <c r="H30" s="15"/>
      <c r="I30" s="4"/>
      <c r="J30" s="18"/>
      <c r="K30" s="35"/>
      <c r="L30" s="36"/>
      <c r="M30" s="5"/>
      <c r="N30" s="5"/>
    </row>
    <row r="31" spans="1:14" x14ac:dyDescent="0.25">
      <c r="A31" s="1" t="s">
        <v>1</v>
      </c>
      <c r="B31" s="1"/>
      <c r="C31" s="1"/>
      <c r="D31" s="1"/>
      <c r="E31" s="2"/>
      <c r="F31" s="2"/>
      <c r="G31" s="2"/>
      <c r="H31" s="1" t="s">
        <v>49</v>
      </c>
      <c r="I31" s="2"/>
      <c r="J31" s="2"/>
      <c r="K31" s="6" t="s">
        <v>3</v>
      </c>
      <c r="L31" s="37"/>
      <c r="M31" s="5"/>
      <c r="N31" s="5"/>
    </row>
    <row r="32" spans="1:14" x14ac:dyDescent="0.25">
      <c r="A32" s="1"/>
      <c r="B32" s="1" t="s">
        <v>4</v>
      </c>
      <c r="C32" s="7" t="s">
        <v>5</v>
      </c>
      <c r="D32" s="2"/>
      <c r="E32" s="2"/>
      <c r="F32" s="2"/>
      <c r="G32" s="2"/>
      <c r="H32" s="2"/>
      <c r="I32" s="2"/>
      <c r="J32" s="2"/>
      <c r="K32" s="4"/>
      <c r="L32" s="38"/>
      <c r="M32" s="5"/>
      <c r="N32" s="5"/>
    </row>
    <row r="33" spans="1:14" x14ac:dyDescent="0.25">
      <c r="A33" s="8" t="s">
        <v>6</v>
      </c>
      <c r="B33" s="8" t="s">
        <v>7</v>
      </c>
      <c r="C33" s="8" t="s">
        <v>8</v>
      </c>
      <c r="D33" s="8"/>
      <c r="E33" s="8" t="s">
        <v>9</v>
      </c>
      <c r="F33" s="8" t="s">
        <v>10</v>
      </c>
      <c r="G33" s="8" t="s">
        <v>11</v>
      </c>
      <c r="H33" s="8" t="s">
        <v>12</v>
      </c>
      <c r="I33" s="9" t="s">
        <v>13</v>
      </c>
      <c r="J33" s="9"/>
      <c r="K33" s="8" t="s">
        <v>14</v>
      </c>
      <c r="L33" s="39" t="s">
        <v>50</v>
      </c>
      <c r="M33" s="50" t="s">
        <v>175</v>
      </c>
      <c r="N33" s="50" t="s">
        <v>176</v>
      </c>
    </row>
    <row r="34" spans="1:14" x14ac:dyDescent="0.25">
      <c r="A34" s="1">
        <v>1</v>
      </c>
      <c r="B34" s="11" t="s">
        <v>51</v>
      </c>
      <c r="C34" s="16">
        <v>38910</v>
      </c>
      <c r="D34" s="16">
        <v>39641</v>
      </c>
      <c r="E34" s="13">
        <v>63.7</v>
      </c>
      <c r="F34" s="13">
        <f>E34*0.375</f>
        <v>23.887500000000003</v>
      </c>
      <c r="G34" s="13">
        <f>'[1]Nentor-2019'!L35</f>
        <v>2725.1724999999979</v>
      </c>
      <c r="H34" s="13">
        <f t="shared" ref="H34:H51" si="8">F34+G34</f>
        <v>2749.0599999999977</v>
      </c>
      <c r="I34" s="12"/>
      <c r="J34" s="18"/>
      <c r="K34" s="18">
        <f t="shared" ref="K34:K55" si="9">L34/F34</f>
        <v>115.08362114076388</v>
      </c>
      <c r="L34" s="19">
        <f t="shared" ref="L34:L56" si="10">H34-J34</f>
        <v>2749.0599999999977</v>
      </c>
      <c r="M34" s="33">
        <f t="shared" ref="M34:M56" si="11">F34*36</f>
        <v>859.95</v>
      </c>
      <c r="N34" s="33">
        <f t="shared" ref="N34:N55" si="12">L34-M34</f>
        <v>1889.1099999999976</v>
      </c>
    </row>
    <row r="35" spans="1:14" x14ac:dyDescent="0.25">
      <c r="A35" s="1">
        <f>A34+1</f>
        <v>2</v>
      </c>
      <c r="B35" s="11" t="s">
        <v>52</v>
      </c>
      <c r="C35" s="16">
        <v>38910</v>
      </c>
      <c r="D35" s="16">
        <v>39641</v>
      </c>
      <c r="E35" s="13">
        <v>63.7</v>
      </c>
      <c r="F35" s="13">
        <f>E35*0.375</f>
        <v>23.887500000000003</v>
      </c>
      <c r="G35" s="13">
        <f>'[1]Nentor-2019'!L36</f>
        <v>2618.0924999999979</v>
      </c>
      <c r="H35" s="13">
        <f t="shared" si="8"/>
        <v>2641.9799999999977</v>
      </c>
      <c r="I35" s="12"/>
      <c r="J35" s="13"/>
      <c r="K35" s="18">
        <f t="shared" si="9"/>
        <v>110.60094191522752</v>
      </c>
      <c r="L35" s="19">
        <f t="shared" si="10"/>
        <v>2641.9799999999977</v>
      </c>
      <c r="M35" s="33">
        <f t="shared" si="11"/>
        <v>859.95</v>
      </c>
      <c r="N35" s="33">
        <f t="shared" si="12"/>
        <v>1782.0299999999977</v>
      </c>
    </row>
    <row r="36" spans="1:14" x14ac:dyDescent="0.25">
      <c r="A36" s="1">
        <f t="shared" ref="A36:A49" si="13">A35+1</f>
        <v>3</v>
      </c>
      <c r="B36" s="11" t="s">
        <v>53</v>
      </c>
      <c r="C36" s="16">
        <v>38910</v>
      </c>
      <c r="D36" s="16">
        <v>39641</v>
      </c>
      <c r="E36" s="13">
        <v>63.7</v>
      </c>
      <c r="F36" s="13">
        <f>E36*0.375</f>
        <v>23.887500000000003</v>
      </c>
      <c r="G36" s="13">
        <f>'[1]Nentor-2019'!L37</f>
        <v>3150.3924999999981</v>
      </c>
      <c r="H36" s="13">
        <f t="shared" si="8"/>
        <v>3174.2799999999979</v>
      </c>
      <c r="I36" s="16"/>
      <c r="J36" s="23"/>
      <c r="K36" s="18">
        <f t="shared" si="9"/>
        <v>132.88456305599152</v>
      </c>
      <c r="L36" s="19">
        <f t="shared" si="10"/>
        <v>3174.2799999999979</v>
      </c>
      <c r="M36" s="33">
        <f t="shared" si="11"/>
        <v>859.95</v>
      </c>
      <c r="N36" s="33">
        <f t="shared" si="12"/>
        <v>2314.3299999999981</v>
      </c>
    </row>
    <row r="37" spans="1:14" x14ac:dyDescent="0.25">
      <c r="A37" s="1">
        <f t="shared" si="13"/>
        <v>4</v>
      </c>
      <c r="B37" s="11" t="s">
        <v>54</v>
      </c>
      <c r="C37" s="16">
        <v>38910</v>
      </c>
      <c r="D37" s="16">
        <v>39641</v>
      </c>
      <c r="E37" s="13">
        <v>63.7</v>
      </c>
      <c r="F37" s="13">
        <f t="shared" ref="F37:F49" si="14">E37*0.25</f>
        <v>15.925000000000001</v>
      </c>
      <c r="G37" s="13">
        <f>'[1]Nentor-2019'!L38</f>
        <v>1954.8950000000009</v>
      </c>
      <c r="H37" s="13">
        <f t="shared" si="8"/>
        <v>1970.8200000000008</v>
      </c>
      <c r="I37" s="16"/>
      <c r="J37" s="23"/>
      <c r="K37" s="18">
        <f t="shared" si="9"/>
        <v>123.75635792778655</v>
      </c>
      <c r="L37" s="19">
        <f t="shared" si="10"/>
        <v>1970.8200000000008</v>
      </c>
      <c r="M37" s="33">
        <f t="shared" si="11"/>
        <v>573.30000000000007</v>
      </c>
      <c r="N37" s="33">
        <f t="shared" si="12"/>
        <v>1397.5200000000009</v>
      </c>
    </row>
    <row r="38" spans="1:14" x14ac:dyDescent="0.25">
      <c r="A38" s="1">
        <f t="shared" si="13"/>
        <v>5</v>
      </c>
      <c r="B38" s="11" t="s">
        <v>55</v>
      </c>
      <c r="C38" s="16">
        <v>38910</v>
      </c>
      <c r="D38" s="16">
        <v>39641</v>
      </c>
      <c r="E38" s="13">
        <v>63.7</v>
      </c>
      <c r="F38" s="13">
        <f t="shared" si="14"/>
        <v>15.925000000000001</v>
      </c>
      <c r="G38" s="13">
        <f>'[1]Nentor-2019'!L39</f>
        <v>1233.5149999999994</v>
      </c>
      <c r="H38" s="13">
        <f t="shared" si="8"/>
        <v>1249.4399999999994</v>
      </c>
      <c r="I38" s="12"/>
      <c r="J38" s="18"/>
      <c r="K38" s="18">
        <f t="shared" si="9"/>
        <v>78.457770800627898</v>
      </c>
      <c r="L38" s="19">
        <f t="shared" si="10"/>
        <v>1249.4399999999994</v>
      </c>
      <c r="M38" s="33">
        <f t="shared" si="11"/>
        <v>573.30000000000007</v>
      </c>
      <c r="N38" s="33">
        <f t="shared" si="12"/>
        <v>676.1399999999993</v>
      </c>
    </row>
    <row r="39" spans="1:14" x14ac:dyDescent="0.25">
      <c r="A39" s="1">
        <f t="shared" si="13"/>
        <v>6</v>
      </c>
      <c r="B39" s="11" t="s">
        <v>56</v>
      </c>
      <c r="C39" s="16">
        <v>38910</v>
      </c>
      <c r="D39" s="16">
        <v>39641</v>
      </c>
      <c r="E39" s="13">
        <v>63.7</v>
      </c>
      <c r="F39" s="13">
        <f t="shared" si="14"/>
        <v>15.925000000000001</v>
      </c>
      <c r="G39" s="13">
        <f>'[1]Nentor-2019'!L40</f>
        <v>1952.3949999999995</v>
      </c>
      <c r="H39" s="13">
        <f t="shared" si="8"/>
        <v>1968.3199999999995</v>
      </c>
      <c r="I39" s="16"/>
      <c r="J39" s="18"/>
      <c r="K39" s="18">
        <f t="shared" si="9"/>
        <v>123.59937205651488</v>
      </c>
      <c r="L39" s="19">
        <f t="shared" si="10"/>
        <v>1968.3199999999995</v>
      </c>
      <c r="M39" s="33">
        <f t="shared" si="11"/>
        <v>573.30000000000007</v>
      </c>
      <c r="N39" s="33">
        <f t="shared" si="12"/>
        <v>1395.0199999999995</v>
      </c>
    </row>
    <row r="40" spans="1:14" x14ac:dyDescent="0.25">
      <c r="A40" s="1">
        <f t="shared" si="13"/>
        <v>7</v>
      </c>
      <c r="B40" s="11" t="s">
        <v>57</v>
      </c>
      <c r="C40" s="16">
        <v>38910</v>
      </c>
      <c r="D40" s="16">
        <v>39641</v>
      </c>
      <c r="E40" s="13">
        <v>63.7</v>
      </c>
      <c r="F40" s="13">
        <f t="shared" si="14"/>
        <v>15.925000000000001</v>
      </c>
      <c r="G40" s="13">
        <f>'[1]Nentor-2019'!L41</f>
        <v>796.59499999999946</v>
      </c>
      <c r="H40" s="13">
        <f t="shared" si="8"/>
        <v>812.51999999999941</v>
      </c>
      <c r="I40" s="40"/>
      <c r="J40" s="41"/>
      <c r="K40" s="18">
        <f t="shared" si="9"/>
        <v>51.021664050235437</v>
      </c>
      <c r="L40" s="19">
        <f t="shared" si="10"/>
        <v>812.51999999999941</v>
      </c>
      <c r="M40" s="33">
        <f t="shared" si="11"/>
        <v>573.30000000000007</v>
      </c>
      <c r="N40" s="33">
        <f t="shared" si="12"/>
        <v>239.21999999999935</v>
      </c>
    </row>
    <row r="41" spans="1:14" x14ac:dyDescent="0.25">
      <c r="A41" s="1">
        <f t="shared" si="13"/>
        <v>8</v>
      </c>
      <c r="B41" s="11" t="s">
        <v>58</v>
      </c>
      <c r="C41" s="16">
        <v>38910</v>
      </c>
      <c r="D41" s="16">
        <v>39641</v>
      </c>
      <c r="E41" s="13">
        <v>63.7</v>
      </c>
      <c r="F41" s="13">
        <f t="shared" si="14"/>
        <v>15.925000000000001</v>
      </c>
      <c r="G41" s="13">
        <f>'[1]Nentor-2019'!L42</f>
        <v>1702.3949999999995</v>
      </c>
      <c r="H41" s="13">
        <f t="shared" si="8"/>
        <v>1718.3199999999995</v>
      </c>
      <c r="I41" s="16"/>
      <c r="J41" s="13"/>
      <c r="K41" s="18">
        <f t="shared" si="9"/>
        <v>107.90078492935632</v>
      </c>
      <c r="L41" s="19">
        <f t="shared" si="10"/>
        <v>1718.3199999999995</v>
      </c>
      <c r="M41" s="33">
        <f t="shared" si="11"/>
        <v>573.30000000000007</v>
      </c>
      <c r="N41" s="33">
        <f t="shared" si="12"/>
        <v>1145.0199999999995</v>
      </c>
    </row>
    <row r="42" spans="1:14" x14ac:dyDescent="0.25">
      <c r="A42" s="1">
        <f t="shared" si="13"/>
        <v>9</v>
      </c>
      <c r="B42" s="11" t="s">
        <v>59</v>
      </c>
      <c r="C42" s="16">
        <v>38910</v>
      </c>
      <c r="D42" s="16">
        <v>39641</v>
      </c>
      <c r="E42" s="13">
        <v>51.5</v>
      </c>
      <c r="F42" s="13">
        <f t="shared" si="14"/>
        <v>12.875</v>
      </c>
      <c r="G42" s="13">
        <f>'[1]Nentor-2019'!L43</f>
        <v>1882.6949999999999</v>
      </c>
      <c r="H42" s="13">
        <f t="shared" si="8"/>
        <v>1895.57</v>
      </c>
      <c r="I42" s="16"/>
      <c r="J42" s="18"/>
      <c r="K42" s="18">
        <f t="shared" si="9"/>
        <v>147.22873786407766</v>
      </c>
      <c r="L42" s="19">
        <f t="shared" si="10"/>
        <v>1895.57</v>
      </c>
      <c r="M42" s="33">
        <f t="shared" si="11"/>
        <v>463.5</v>
      </c>
      <c r="N42" s="33">
        <f t="shared" si="12"/>
        <v>1432.07</v>
      </c>
    </row>
    <row r="43" spans="1:14" x14ac:dyDescent="0.25">
      <c r="A43" s="1">
        <f t="shared" si="13"/>
        <v>10</v>
      </c>
      <c r="B43" s="11" t="s">
        <v>60</v>
      </c>
      <c r="C43" s="16">
        <v>38910</v>
      </c>
      <c r="D43" s="16">
        <v>39641</v>
      </c>
      <c r="E43" s="13">
        <v>51.5</v>
      </c>
      <c r="F43" s="13">
        <f t="shared" si="14"/>
        <v>12.875</v>
      </c>
      <c r="G43" s="13">
        <f>'[1]Nentor-2019'!L44</f>
        <v>962.54500000000007</v>
      </c>
      <c r="H43" s="13">
        <f t="shared" si="8"/>
        <v>975.42000000000007</v>
      </c>
      <c r="I43" s="16" t="s">
        <v>61</v>
      </c>
      <c r="J43" s="18">
        <v>20</v>
      </c>
      <c r="K43" s="18">
        <f t="shared" si="9"/>
        <v>74.20737864077671</v>
      </c>
      <c r="L43" s="19">
        <f t="shared" si="10"/>
        <v>955.42000000000007</v>
      </c>
      <c r="M43" s="33">
        <f t="shared" si="11"/>
        <v>463.5</v>
      </c>
      <c r="N43" s="33">
        <f t="shared" si="12"/>
        <v>491.92000000000007</v>
      </c>
    </row>
    <row r="44" spans="1:14" x14ac:dyDescent="0.25">
      <c r="A44" s="1">
        <f t="shared" si="13"/>
        <v>11</v>
      </c>
      <c r="B44" s="11" t="s">
        <v>62</v>
      </c>
      <c r="C44" s="16">
        <v>38910</v>
      </c>
      <c r="D44" s="16">
        <v>39641</v>
      </c>
      <c r="E44" s="13">
        <v>51.5</v>
      </c>
      <c r="F44" s="13">
        <f t="shared" si="14"/>
        <v>12.875</v>
      </c>
      <c r="G44" s="13">
        <f>'[1]Nentor-2019'!L45</f>
        <v>1828.2550000000001</v>
      </c>
      <c r="H44" s="13">
        <f t="shared" si="8"/>
        <v>1841.13</v>
      </c>
      <c r="I44" s="12"/>
      <c r="J44" s="18"/>
      <c r="K44" s="18">
        <f t="shared" si="9"/>
        <v>143.00038834951457</v>
      </c>
      <c r="L44" s="19">
        <f t="shared" si="10"/>
        <v>1841.13</v>
      </c>
      <c r="M44" s="33">
        <f t="shared" si="11"/>
        <v>463.5</v>
      </c>
      <c r="N44" s="33">
        <f t="shared" si="12"/>
        <v>1377.63</v>
      </c>
    </row>
    <row r="45" spans="1:14" x14ac:dyDescent="0.25">
      <c r="A45" s="1">
        <f t="shared" si="13"/>
        <v>12</v>
      </c>
      <c r="B45" s="11" t="s">
        <v>63</v>
      </c>
      <c r="C45" s="16">
        <v>38910</v>
      </c>
      <c r="D45" s="16">
        <v>39641</v>
      </c>
      <c r="E45" s="13">
        <v>51.5</v>
      </c>
      <c r="F45" s="13">
        <f t="shared" si="14"/>
        <v>12.875</v>
      </c>
      <c r="G45" s="13">
        <f>'[1]Nentor-2019'!L46</f>
        <v>1682.6949999999999</v>
      </c>
      <c r="H45" s="13">
        <f t="shared" si="8"/>
        <v>1695.57</v>
      </c>
      <c r="I45" s="12"/>
      <c r="J45" s="23"/>
      <c r="K45" s="18">
        <f t="shared" si="9"/>
        <v>131.69475728155339</v>
      </c>
      <c r="L45" s="19">
        <f t="shared" si="10"/>
        <v>1695.57</v>
      </c>
      <c r="M45" s="33">
        <f t="shared" si="11"/>
        <v>463.5</v>
      </c>
      <c r="N45" s="33">
        <f t="shared" si="12"/>
        <v>1232.07</v>
      </c>
    </row>
    <row r="46" spans="1:14" x14ac:dyDescent="0.25">
      <c r="A46" s="1">
        <f t="shared" si="13"/>
        <v>13</v>
      </c>
      <c r="B46" s="11" t="s">
        <v>64</v>
      </c>
      <c r="C46" s="16">
        <v>38910</v>
      </c>
      <c r="D46" s="16">
        <v>39641</v>
      </c>
      <c r="E46" s="13">
        <v>51.5</v>
      </c>
      <c r="F46" s="13">
        <f t="shared" si="14"/>
        <v>12.875</v>
      </c>
      <c r="G46" s="13">
        <f>'[1]Nentor-2019'!L47</f>
        <v>1569.825</v>
      </c>
      <c r="H46" s="13">
        <f t="shared" si="8"/>
        <v>1582.7</v>
      </c>
      <c r="I46" s="16"/>
      <c r="J46" s="18"/>
      <c r="K46" s="18">
        <f t="shared" si="9"/>
        <v>122.92815533980583</v>
      </c>
      <c r="L46" s="19">
        <f t="shared" si="10"/>
        <v>1582.7</v>
      </c>
      <c r="M46" s="33">
        <f t="shared" si="11"/>
        <v>463.5</v>
      </c>
      <c r="N46" s="33">
        <f t="shared" si="12"/>
        <v>1119.2</v>
      </c>
    </row>
    <row r="47" spans="1:14" x14ac:dyDescent="0.25">
      <c r="A47" s="1">
        <f t="shared" si="13"/>
        <v>14</v>
      </c>
      <c r="B47" s="11" t="s">
        <v>65</v>
      </c>
      <c r="C47" s="16">
        <v>38910</v>
      </c>
      <c r="D47" s="16">
        <v>39641</v>
      </c>
      <c r="E47" s="13">
        <v>51.5</v>
      </c>
      <c r="F47" s="13">
        <f t="shared" si="14"/>
        <v>12.875</v>
      </c>
      <c r="G47" s="13">
        <f>'[1]Nentor-2019'!L48</f>
        <v>1982.6949999999999</v>
      </c>
      <c r="H47" s="13">
        <f t="shared" si="8"/>
        <v>1995.57</v>
      </c>
      <c r="I47" s="42"/>
      <c r="J47" s="4"/>
      <c r="K47" s="18">
        <f t="shared" si="9"/>
        <v>154.9957281553398</v>
      </c>
      <c r="L47" s="19">
        <f t="shared" si="10"/>
        <v>1995.57</v>
      </c>
      <c r="M47" s="33">
        <f t="shared" si="11"/>
        <v>463.5</v>
      </c>
      <c r="N47" s="33">
        <f t="shared" si="12"/>
        <v>1532.07</v>
      </c>
    </row>
    <row r="48" spans="1:14" x14ac:dyDescent="0.25">
      <c r="A48" s="1">
        <v>15</v>
      </c>
      <c r="B48" s="11" t="s">
        <v>66</v>
      </c>
      <c r="C48" s="16">
        <v>38910</v>
      </c>
      <c r="D48" s="16">
        <v>39641</v>
      </c>
      <c r="E48" s="13">
        <v>51.5</v>
      </c>
      <c r="F48" s="13">
        <f t="shared" si="14"/>
        <v>12.875</v>
      </c>
      <c r="G48" s="13">
        <f>'[1]Nentor-2019'!L49</f>
        <v>1982.6949999999999</v>
      </c>
      <c r="H48" s="13">
        <f t="shared" si="8"/>
        <v>1995.57</v>
      </c>
      <c r="I48" s="42"/>
      <c r="J48" s="4"/>
      <c r="K48" s="18">
        <f t="shared" si="9"/>
        <v>154.9957281553398</v>
      </c>
      <c r="L48" s="19">
        <f t="shared" si="10"/>
        <v>1995.57</v>
      </c>
      <c r="M48" s="33">
        <f t="shared" si="11"/>
        <v>463.5</v>
      </c>
      <c r="N48" s="33">
        <f t="shared" si="12"/>
        <v>1532.07</v>
      </c>
    </row>
    <row r="49" spans="1:14" x14ac:dyDescent="0.25">
      <c r="A49" s="1">
        <f t="shared" si="13"/>
        <v>16</v>
      </c>
      <c r="B49" s="11" t="s">
        <v>67</v>
      </c>
      <c r="C49" s="16">
        <v>38910</v>
      </c>
      <c r="D49" s="16">
        <v>39641</v>
      </c>
      <c r="E49" s="13">
        <v>51.5</v>
      </c>
      <c r="F49" s="13">
        <f t="shared" si="14"/>
        <v>12.875</v>
      </c>
      <c r="G49" s="13">
        <f>'[1]Nentor-2019'!L50</f>
        <v>1782.6949999999999</v>
      </c>
      <c r="H49" s="13">
        <f t="shared" si="8"/>
        <v>1795.57</v>
      </c>
      <c r="I49" s="12"/>
      <c r="J49" s="11"/>
      <c r="K49" s="18">
        <f t="shared" si="9"/>
        <v>139.46174757281554</v>
      </c>
      <c r="L49" s="19">
        <f t="shared" si="10"/>
        <v>1795.57</v>
      </c>
      <c r="M49" s="33">
        <f t="shared" si="11"/>
        <v>463.5</v>
      </c>
      <c r="N49" s="33">
        <f t="shared" si="12"/>
        <v>1332.07</v>
      </c>
    </row>
    <row r="50" spans="1:14" x14ac:dyDescent="0.25">
      <c r="A50" s="1">
        <v>17</v>
      </c>
      <c r="B50" s="11" t="s">
        <v>68</v>
      </c>
      <c r="C50" s="16">
        <v>38910</v>
      </c>
      <c r="D50" s="16">
        <v>39641</v>
      </c>
      <c r="E50" s="13">
        <v>45.5</v>
      </c>
      <c r="F50" s="13">
        <f>E50*0.25</f>
        <v>11.375</v>
      </c>
      <c r="G50" s="13">
        <f>'[1]Nentor-2019'!L51</f>
        <v>1551.6949999999999</v>
      </c>
      <c r="H50" s="13">
        <f t="shared" si="8"/>
        <v>1563.07</v>
      </c>
      <c r="I50" s="12"/>
      <c r="J50" s="13"/>
      <c r="K50" s="18">
        <f t="shared" si="9"/>
        <v>137.41274725274724</v>
      </c>
      <c r="L50" s="19">
        <f t="shared" si="10"/>
        <v>1563.07</v>
      </c>
      <c r="M50" s="33">
        <f t="shared" si="11"/>
        <v>409.5</v>
      </c>
      <c r="N50" s="33">
        <f t="shared" si="12"/>
        <v>1153.57</v>
      </c>
    </row>
    <row r="51" spans="1:14" x14ac:dyDescent="0.25">
      <c r="A51" s="1">
        <v>18</v>
      </c>
      <c r="B51" s="11" t="s">
        <v>69</v>
      </c>
      <c r="C51" s="16">
        <v>38910</v>
      </c>
      <c r="D51" s="16">
        <v>39641</v>
      </c>
      <c r="E51" s="13">
        <v>24.5</v>
      </c>
      <c r="F51" s="13">
        <f>E51*0.375</f>
        <v>9.1875</v>
      </c>
      <c r="G51" s="13">
        <f>'[1]Nentor-2019'!L52</f>
        <v>727.11249999999995</v>
      </c>
      <c r="H51" s="13">
        <f t="shared" si="8"/>
        <v>736.3</v>
      </c>
      <c r="I51" s="12"/>
      <c r="J51" s="18"/>
      <c r="K51" s="18">
        <f t="shared" si="9"/>
        <v>80.141496598639449</v>
      </c>
      <c r="L51" s="19">
        <f t="shared" si="10"/>
        <v>736.3</v>
      </c>
      <c r="M51" s="33">
        <f t="shared" si="11"/>
        <v>330.75</v>
      </c>
      <c r="N51" s="33">
        <f t="shared" si="12"/>
        <v>405.54999999999995</v>
      </c>
    </row>
    <row r="52" spans="1:14" x14ac:dyDescent="0.25">
      <c r="A52" s="1">
        <v>19</v>
      </c>
      <c r="B52" s="11" t="s">
        <v>70</v>
      </c>
      <c r="C52" s="16">
        <v>38910</v>
      </c>
      <c r="D52" s="16">
        <v>39641</v>
      </c>
      <c r="E52" s="13">
        <v>32.08</v>
      </c>
      <c r="F52" s="13">
        <f>E52*0.25</f>
        <v>8.02</v>
      </c>
      <c r="G52" s="13">
        <f>'[1]Nentor-2019'!L53</f>
        <v>807.43999999999983</v>
      </c>
      <c r="H52" s="13">
        <f>G52+F52</f>
        <v>815.45999999999981</v>
      </c>
      <c r="I52" s="16"/>
      <c r="J52" s="43"/>
      <c r="K52" s="18">
        <f t="shared" si="9"/>
        <v>101.67830423940148</v>
      </c>
      <c r="L52" s="19">
        <f t="shared" si="10"/>
        <v>815.45999999999981</v>
      </c>
      <c r="M52" s="33">
        <f t="shared" si="11"/>
        <v>288.71999999999997</v>
      </c>
      <c r="N52" s="33">
        <f t="shared" si="12"/>
        <v>526.73999999999978</v>
      </c>
    </row>
    <row r="53" spans="1:14" x14ac:dyDescent="0.25">
      <c r="A53" s="1">
        <v>20</v>
      </c>
      <c r="B53" s="11" t="s">
        <v>71</v>
      </c>
      <c r="C53" s="16">
        <v>38910</v>
      </c>
      <c r="D53" s="16">
        <v>39641</v>
      </c>
      <c r="E53" s="13">
        <v>32.08</v>
      </c>
      <c r="F53" s="13">
        <f>E53*0.25</f>
        <v>8.02</v>
      </c>
      <c r="G53" s="13">
        <f>'[1]Nentor-2019'!L54</f>
        <v>467.37999999999982</v>
      </c>
      <c r="H53" s="13">
        <f>G53+F53</f>
        <v>475.39999999999981</v>
      </c>
      <c r="I53" s="16"/>
      <c r="J53" s="18"/>
      <c r="K53" s="18">
        <f t="shared" si="9"/>
        <v>59.276807980049853</v>
      </c>
      <c r="L53" s="19">
        <f t="shared" si="10"/>
        <v>475.39999999999981</v>
      </c>
      <c r="M53" s="33">
        <f t="shared" si="11"/>
        <v>288.71999999999997</v>
      </c>
      <c r="N53" s="33">
        <f t="shared" si="12"/>
        <v>186.67999999999984</v>
      </c>
    </row>
    <row r="54" spans="1:14" x14ac:dyDescent="0.25">
      <c r="A54" s="1">
        <v>21</v>
      </c>
      <c r="B54" s="11" t="s">
        <v>72</v>
      </c>
      <c r="C54" s="16">
        <v>38910</v>
      </c>
      <c r="D54" s="16">
        <v>39641</v>
      </c>
      <c r="E54" s="13">
        <v>24.5</v>
      </c>
      <c r="F54" s="13">
        <f>E54*0.25</f>
        <v>6.125</v>
      </c>
      <c r="G54" s="13">
        <f>'[1]Nentor-2019'!L55</f>
        <v>342.30500000000001</v>
      </c>
      <c r="H54" s="13">
        <f>G54+F54</f>
        <v>348.43</v>
      </c>
      <c r="I54" s="16"/>
      <c r="J54" s="18"/>
      <c r="K54" s="18">
        <f t="shared" si="9"/>
        <v>56.886530612244897</v>
      </c>
      <c r="L54" s="19">
        <f t="shared" si="10"/>
        <v>348.43</v>
      </c>
      <c r="M54" s="33">
        <f t="shared" si="11"/>
        <v>220.5</v>
      </c>
      <c r="N54" s="33">
        <f t="shared" si="12"/>
        <v>127.93</v>
      </c>
    </row>
    <row r="55" spans="1:14" x14ac:dyDescent="0.25">
      <c r="A55" s="1">
        <v>22</v>
      </c>
      <c r="B55" s="11" t="s">
        <v>73</v>
      </c>
      <c r="C55" s="16">
        <v>38910</v>
      </c>
      <c r="D55" s="16">
        <v>39641</v>
      </c>
      <c r="E55" s="13">
        <v>24.5</v>
      </c>
      <c r="F55" s="13">
        <v>16</v>
      </c>
      <c r="G55" s="13">
        <f>'[1]Nentor-2019'!L56</f>
        <v>82.82</v>
      </c>
      <c r="H55" s="13">
        <f>F55+G55</f>
        <v>98.82</v>
      </c>
      <c r="I55" s="12" t="s">
        <v>74</v>
      </c>
      <c r="J55" s="18">
        <v>30</v>
      </c>
      <c r="K55" s="18">
        <f t="shared" si="9"/>
        <v>4.3012499999999996</v>
      </c>
      <c r="L55" s="19">
        <f t="shared" si="10"/>
        <v>68.819999999999993</v>
      </c>
      <c r="M55" s="33">
        <f t="shared" si="11"/>
        <v>576</v>
      </c>
      <c r="N55" s="33">
        <f t="shared" si="12"/>
        <v>-507.18</v>
      </c>
    </row>
    <row r="56" spans="1:14" x14ac:dyDescent="0.25">
      <c r="A56" s="1">
        <v>23</v>
      </c>
      <c r="B56" s="11" t="s">
        <v>75</v>
      </c>
      <c r="C56" s="16">
        <v>38910</v>
      </c>
      <c r="D56" s="16">
        <v>42465</v>
      </c>
      <c r="E56" s="13">
        <v>24.5</v>
      </c>
      <c r="F56" s="13">
        <v>0</v>
      </c>
      <c r="G56" s="13">
        <f>'[1]Nentor-2019'!L57</f>
        <v>297.68</v>
      </c>
      <c r="H56" s="13">
        <f>F56+G56</f>
        <v>297.68</v>
      </c>
      <c r="I56" s="16"/>
      <c r="J56" s="18"/>
      <c r="K56" s="18"/>
      <c r="L56" s="14">
        <f t="shared" si="10"/>
        <v>297.68</v>
      </c>
      <c r="M56" s="33">
        <f t="shared" si="11"/>
        <v>0</v>
      </c>
      <c r="N56" s="33"/>
    </row>
    <row r="57" spans="1:14" ht="18.75" x14ac:dyDescent="0.3">
      <c r="A57" s="2"/>
      <c r="B57" s="26" t="s">
        <v>48</v>
      </c>
      <c r="C57" s="27"/>
      <c r="D57" s="27"/>
      <c r="E57" s="27"/>
      <c r="F57" s="28">
        <f>SUM(F34:F56)</f>
        <v>313.01499999999999</v>
      </c>
      <c r="G57" s="28">
        <f>SUM(G34:G56)</f>
        <v>34083.984999999986</v>
      </c>
      <c r="H57" s="28">
        <f>SUM(H34:H56)</f>
        <v>34396.999999999993</v>
      </c>
      <c r="I57" s="27"/>
      <c r="J57" s="30">
        <f>SUM(J34:J56)</f>
        <v>50</v>
      </c>
      <c r="K57" s="31"/>
      <c r="L57" s="32">
        <f>SUM(L34:L56)</f>
        <v>34346.999999999993</v>
      </c>
      <c r="M57" s="49">
        <f>SUM(M34:M56)</f>
        <v>11268.54</v>
      </c>
      <c r="N57" s="49">
        <f>SUM(N34:N56)</f>
        <v>22780.779999999992</v>
      </c>
    </row>
    <row r="58" spans="1:1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38"/>
      <c r="M58" s="5"/>
      <c r="N58" s="5"/>
    </row>
    <row r="59" spans="1:14" x14ac:dyDescent="0.25">
      <c r="A59" s="1" t="s">
        <v>0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44"/>
      <c r="M59" s="5"/>
      <c r="N59" s="5"/>
    </row>
    <row r="60" spans="1:14" x14ac:dyDescent="0.25">
      <c r="A60" s="1" t="s">
        <v>1</v>
      </c>
      <c r="B60" s="1"/>
      <c r="C60" s="1"/>
      <c r="D60" s="1"/>
      <c r="E60" s="2"/>
      <c r="F60" s="2"/>
      <c r="G60" s="2"/>
      <c r="H60" s="1" t="s">
        <v>76</v>
      </c>
      <c r="I60" s="2"/>
      <c r="J60" s="2"/>
      <c r="K60" s="6" t="s">
        <v>3</v>
      </c>
      <c r="L60" s="37"/>
      <c r="M60" s="5"/>
      <c r="N60" s="5"/>
    </row>
    <row r="61" spans="1:14" x14ac:dyDescent="0.25">
      <c r="A61" s="1"/>
      <c r="B61" s="1" t="s">
        <v>4</v>
      </c>
      <c r="C61" s="7" t="s">
        <v>5</v>
      </c>
      <c r="D61" s="2"/>
      <c r="E61" s="2"/>
      <c r="F61" s="2"/>
      <c r="G61" s="2"/>
      <c r="H61" s="2"/>
      <c r="I61" s="2"/>
      <c r="J61" s="2"/>
      <c r="K61" s="2"/>
      <c r="L61" s="44"/>
      <c r="M61" s="5"/>
      <c r="N61" s="5"/>
    </row>
    <row r="62" spans="1:14" x14ac:dyDescent="0.25">
      <c r="A62" s="8" t="s">
        <v>6</v>
      </c>
      <c r="B62" s="8" t="s">
        <v>7</v>
      </c>
      <c r="C62" s="8" t="s">
        <v>8</v>
      </c>
      <c r="D62" s="8"/>
      <c r="E62" s="8" t="s">
        <v>9</v>
      </c>
      <c r="F62" s="8" t="s">
        <v>10</v>
      </c>
      <c r="G62" s="8" t="s">
        <v>11</v>
      </c>
      <c r="H62" s="8" t="s">
        <v>12</v>
      </c>
      <c r="I62" s="9" t="s">
        <v>13</v>
      </c>
      <c r="J62" s="9"/>
      <c r="K62" s="8" t="s">
        <v>14</v>
      </c>
      <c r="L62" s="39" t="s">
        <v>50</v>
      </c>
      <c r="M62" s="50" t="s">
        <v>175</v>
      </c>
      <c r="N62" s="50" t="s">
        <v>176</v>
      </c>
    </row>
    <row r="63" spans="1:14" x14ac:dyDescent="0.25">
      <c r="A63" s="10"/>
      <c r="B63" s="8"/>
      <c r="C63" s="8" t="s">
        <v>15</v>
      </c>
      <c r="D63" s="8" t="s">
        <v>16</v>
      </c>
      <c r="E63" s="8" t="s">
        <v>17</v>
      </c>
      <c r="F63" s="8" t="s">
        <v>18</v>
      </c>
      <c r="G63" s="8" t="s">
        <v>19</v>
      </c>
      <c r="H63" s="8" t="s">
        <v>20</v>
      </c>
      <c r="I63" s="8" t="s">
        <v>21</v>
      </c>
      <c r="J63" s="8" t="s">
        <v>22</v>
      </c>
      <c r="K63" s="8"/>
      <c r="L63" s="37"/>
      <c r="M63" s="5"/>
      <c r="N63" s="5"/>
    </row>
    <row r="64" spans="1:14" x14ac:dyDescent="0.25">
      <c r="A64" s="1">
        <v>1</v>
      </c>
      <c r="B64" s="11" t="s">
        <v>77</v>
      </c>
      <c r="C64" s="16">
        <v>40189</v>
      </c>
      <c r="D64" s="16"/>
      <c r="E64" s="13">
        <v>55.77</v>
      </c>
      <c r="F64" s="13">
        <v>13.95</v>
      </c>
      <c r="G64" s="13">
        <f>'[1]Nentor-2019'!L65</f>
        <v>1520.5500000000004</v>
      </c>
      <c r="H64" s="13">
        <f>G64+F64</f>
        <v>1534.5000000000005</v>
      </c>
      <c r="I64" s="40"/>
      <c r="J64" s="4"/>
      <c r="K64" s="18">
        <f t="shared" ref="K64:K88" si="15">L64/F64</f>
        <v>110.00000000000004</v>
      </c>
      <c r="L64" s="19">
        <f t="shared" ref="L64:L88" si="16">H64-J64</f>
        <v>1534.5000000000005</v>
      </c>
      <c r="M64" s="33">
        <f t="shared" ref="M64:M88" si="17">F64*36</f>
        <v>502.2</v>
      </c>
      <c r="N64" s="33">
        <f t="shared" ref="N64:N88" si="18">L64-M64</f>
        <v>1032.3000000000004</v>
      </c>
    </row>
    <row r="65" spans="1:14" x14ac:dyDescent="0.25">
      <c r="A65" s="1">
        <f>A64+1</f>
        <v>2</v>
      </c>
      <c r="B65" s="11" t="s">
        <v>78</v>
      </c>
      <c r="C65" s="16">
        <v>40189</v>
      </c>
      <c r="D65" s="16"/>
      <c r="E65" s="13">
        <v>55.77</v>
      </c>
      <c r="F65" s="13">
        <v>13.95</v>
      </c>
      <c r="G65" s="13">
        <f>'[1]Nentor-2019'!L66</f>
        <v>1020.5500000000005</v>
      </c>
      <c r="H65" s="13">
        <f t="shared" ref="H65:H88" si="19">G65+F65</f>
        <v>1034.5000000000005</v>
      </c>
      <c r="I65" s="16"/>
      <c r="J65" s="18"/>
      <c r="K65" s="18">
        <f t="shared" si="15"/>
        <v>74.157706093190001</v>
      </c>
      <c r="L65" s="19">
        <f t="shared" si="16"/>
        <v>1034.5000000000005</v>
      </c>
      <c r="M65" s="33">
        <f t="shared" si="17"/>
        <v>502.2</v>
      </c>
      <c r="N65" s="33">
        <f t="shared" si="18"/>
        <v>532.30000000000041</v>
      </c>
    </row>
    <row r="66" spans="1:14" x14ac:dyDescent="0.25">
      <c r="A66" s="1">
        <f t="shared" ref="A66:A77" si="20">A65+1</f>
        <v>3</v>
      </c>
      <c r="B66" s="11" t="s">
        <v>79</v>
      </c>
      <c r="C66" s="16">
        <v>40189</v>
      </c>
      <c r="D66" s="16"/>
      <c r="E66" s="13">
        <v>55.77</v>
      </c>
      <c r="F66" s="13">
        <v>13.95</v>
      </c>
      <c r="G66" s="13">
        <f>'[1]Nentor-2019'!L67</f>
        <v>930.55000000000052</v>
      </c>
      <c r="H66" s="13">
        <f t="shared" si="19"/>
        <v>944.50000000000057</v>
      </c>
      <c r="I66" s="16"/>
      <c r="J66" s="18"/>
      <c r="K66" s="18">
        <f t="shared" si="15"/>
        <v>67.706093189964207</v>
      </c>
      <c r="L66" s="19">
        <f t="shared" si="16"/>
        <v>944.50000000000057</v>
      </c>
      <c r="M66" s="33">
        <f t="shared" si="17"/>
        <v>502.2</v>
      </c>
      <c r="N66" s="33">
        <f t="shared" si="18"/>
        <v>442.30000000000058</v>
      </c>
    </row>
    <row r="67" spans="1:14" x14ac:dyDescent="0.25">
      <c r="A67" s="1">
        <f t="shared" si="20"/>
        <v>4</v>
      </c>
      <c r="B67" s="11" t="s">
        <v>80</v>
      </c>
      <c r="C67" s="16">
        <v>40189</v>
      </c>
      <c r="D67" s="16"/>
      <c r="E67" s="13">
        <v>55.77</v>
      </c>
      <c r="F67" s="13">
        <v>13.95</v>
      </c>
      <c r="G67" s="13">
        <f>'[1]Nentor-2019'!L68</f>
        <v>1490.5500000000004</v>
      </c>
      <c r="H67" s="13">
        <f>G67+F67</f>
        <v>1504.5000000000005</v>
      </c>
      <c r="I67" s="12"/>
      <c r="J67" s="18"/>
      <c r="K67" s="18">
        <f t="shared" si="15"/>
        <v>107.84946236559144</v>
      </c>
      <c r="L67" s="19">
        <f t="shared" si="16"/>
        <v>1504.5000000000005</v>
      </c>
      <c r="M67" s="33">
        <f t="shared" si="17"/>
        <v>502.2</v>
      </c>
      <c r="N67" s="33">
        <f t="shared" si="18"/>
        <v>1002.3000000000004</v>
      </c>
    </row>
    <row r="68" spans="1:14" x14ac:dyDescent="0.25">
      <c r="A68" s="1">
        <f t="shared" si="20"/>
        <v>5</v>
      </c>
      <c r="B68" s="11" t="s">
        <v>81</v>
      </c>
      <c r="C68" s="16">
        <v>40189</v>
      </c>
      <c r="D68" s="16"/>
      <c r="E68" s="13">
        <v>55.77</v>
      </c>
      <c r="F68" s="13">
        <v>13.95</v>
      </c>
      <c r="G68" s="13">
        <f>'[1]Nentor-2019'!L69</f>
        <v>1520.5500000000004</v>
      </c>
      <c r="H68" s="13">
        <f t="shared" si="19"/>
        <v>1534.5000000000005</v>
      </c>
      <c r="I68" s="12"/>
      <c r="J68" s="18"/>
      <c r="K68" s="18">
        <f t="shared" si="15"/>
        <v>110.00000000000004</v>
      </c>
      <c r="L68" s="19">
        <f t="shared" si="16"/>
        <v>1534.5000000000005</v>
      </c>
      <c r="M68" s="33">
        <f t="shared" si="17"/>
        <v>502.2</v>
      </c>
      <c r="N68" s="33">
        <f t="shared" si="18"/>
        <v>1032.3000000000004</v>
      </c>
    </row>
    <row r="69" spans="1:14" x14ac:dyDescent="0.25">
      <c r="A69" s="1">
        <f t="shared" si="20"/>
        <v>6</v>
      </c>
      <c r="B69" s="11" t="s">
        <v>82</v>
      </c>
      <c r="C69" s="16">
        <v>40189</v>
      </c>
      <c r="D69" s="16"/>
      <c r="E69" s="13">
        <v>55.77</v>
      </c>
      <c r="F69" s="13">
        <v>13.95</v>
      </c>
      <c r="G69" s="13">
        <f>'[1]Nentor-2019'!L70</f>
        <v>1270.5500000000004</v>
      </c>
      <c r="H69" s="13">
        <f t="shared" si="19"/>
        <v>1284.5000000000005</v>
      </c>
      <c r="I69" s="12"/>
      <c r="J69" s="21"/>
      <c r="K69" s="18">
        <f t="shared" si="15"/>
        <v>92.078853046595015</v>
      </c>
      <c r="L69" s="19">
        <f t="shared" si="16"/>
        <v>1284.5000000000005</v>
      </c>
      <c r="M69" s="33">
        <f t="shared" si="17"/>
        <v>502.2</v>
      </c>
      <c r="N69" s="33">
        <f t="shared" si="18"/>
        <v>782.30000000000041</v>
      </c>
    </row>
    <row r="70" spans="1:14" x14ac:dyDescent="0.25">
      <c r="A70" s="1">
        <f t="shared" si="20"/>
        <v>7</v>
      </c>
      <c r="B70" s="11" t="s">
        <v>83</v>
      </c>
      <c r="C70" s="16">
        <v>40189</v>
      </c>
      <c r="D70" s="16"/>
      <c r="E70" s="13">
        <v>55.77</v>
      </c>
      <c r="F70" s="13">
        <v>13.95</v>
      </c>
      <c r="G70" s="13">
        <f>'[1]Nentor-2019'!L71</f>
        <v>170.84999999999997</v>
      </c>
      <c r="H70" s="13">
        <f t="shared" si="19"/>
        <v>184.79999999999995</v>
      </c>
      <c r="I70" s="16"/>
      <c r="J70" s="18"/>
      <c r="K70" s="18">
        <f t="shared" si="15"/>
        <v>13.247311827956986</v>
      </c>
      <c r="L70" s="19">
        <f t="shared" si="16"/>
        <v>184.79999999999995</v>
      </c>
      <c r="M70" s="33">
        <f t="shared" si="17"/>
        <v>502.2</v>
      </c>
      <c r="N70" s="33">
        <f t="shared" si="18"/>
        <v>-317.40000000000003</v>
      </c>
    </row>
    <row r="71" spans="1:14" x14ac:dyDescent="0.25">
      <c r="A71" s="1">
        <f t="shared" si="20"/>
        <v>8</v>
      </c>
      <c r="B71" s="11" t="s">
        <v>84</v>
      </c>
      <c r="C71" s="16">
        <v>40189</v>
      </c>
      <c r="D71" s="16"/>
      <c r="E71" s="13">
        <v>55.77</v>
      </c>
      <c r="F71" s="13">
        <v>13.95</v>
      </c>
      <c r="G71" s="13">
        <f>'[1]Nentor-2019'!L72</f>
        <v>102.40000000000003</v>
      </c>
      <c r="H71" s="13">
        <f>G71+F71</f>
        <v>116.35000000000004</v>
      </c>
      <c r="I71" s="16" t="s">
        <v>74</v>
      </c>
      <c r="J71" s="20">
        <v>15</v>
      </c>
      <c r="K71" s="18">
        <f t="shared" si="15"/>
        <v>7.265232974910397</v>
      </c>
      <c r="L71" s="19">
        <f t="shared" si="16"/>
        <v>101.35000000000004</v>
      </c>
      <c r="M71" s="33">
        <f t="shared" si="17"/>
        <v>502.2</v>
      </c>
      <c r="N71" s="33">
        <f t="shared" si="18"/>
        <v>-400.84999999999997</v>
      </c>
    </row>
    <row r="72" spans="1:14" x14ac:dyDescent="0.25">
      <c r="A72" s="1">
        <f t="shared" si="20"/>
        <v>9</v>
      </c>
      <c r="B72" s="11" t="s">
        <v>85</v>
      </c>
      <c r="C72" s="16">
        <v>40189</v>
      </c>
      <c r="D72" s="16"/>
      <c r="E72" s="13">
        <v>55.77</v>
      </c>
      <c r="F72" s="13">
        <v>13.95</v>
      </c>
      <c r="G72" s="13">
        <f>'[1]Nentor-2019'!L73</f>
        <v>1520.5500000000004</v>
      </c>
      <c r="H72" s="13">
        <f t="shared" si="19"/>
        <v>1534.5000000000005</v>
      </c>
      <c r="I72" s="42"/>
      <c r="J72" s="4"/>
      <c r="K72" s="18">
        <f t="shared" si="15"/>
        <v>110.00000000000004</v>
      </c>
      <c r="L72" s="19">
        <f t="shared" si="16"/>
        <v>1534.5000000000005</v>
      </c>
      <c r="M72" s="33">
        <f t="shared" si="17"/>
        <v>502.2</v>
      </c>
      <c r="N72" s="33">
        <f t="shared" si="18"/>
        <v>1032.3000000000004</v>
      </c>
    </row>
    <row r="73" spans="1:14" x14ac:dyDescent="0.25">
      <c r="A73" s="1">
        <f t="shared" si="20"/>
        <v>10</v>
      </c>
      <c r="B73" s="11" t="s">
        <v>86</v>
      </c>
      <c r="C73" s="16">
        <v>40189</v>
      </c>
      <c r="D73" s="16"/>
      <c r="E73" s="13">
        <v>55.77</v>
      </c>
      <c r="F73" s="13">
        <v>13.95</v>
      </c>
      <c r="G73" s="13">
        <f>'[1]Nentor-2019'!L74</f>
        <v>1380.5500000000004</v>
      </c>
      <c r="H73" s="13">
        <f t="shared" si="19"/>
        <v>1394.5000000000005</v>
      </c>
      <c r="I73" s="12"/>
      <c r="J73" s="18"/>
      <c r="K73" s="18">
        <f t="shared" si="15"/>
        <v>99.964157706093232</v>
      </c>
      <c r="L73" s="19">
        <f t="shared" si="16"/>
        <v>1394.5000000000005</v>
      </c>
      <c r="M73" s="33">
        <f t="shared" si="17"/>
        <v>502.2</v>
      </c>
      <c r="N73" s="33">
        <f t="shared" si="18"/>
        <v>892.30000000000041</v>
      </c>
    </row>
    <row r="74" spans="1:14" x14ac:dyDescent="0.25">
      <c r="A74" s="1">
        <f t="shared" si="20"/>
        <v>11</v>
      </c>
      <c r="B74" s="11" t="s">
        <v>87</v>
      </c>
      <c r="C74" s="16">
        <v>40189</v>
      </c>
      <c r="D74" s="16"/>
      <c r="E74" s="13">
        <v>50</v>
      </c>
      <c r="F74" s="13">
        <v>12.5</v>
      </c>
      <c r="G74" s="13">
        <f>'[1]Nentor-2019'!L75</f>
        <v>1182.5</v>
      </c>
      <c r="H74" s="13">
        <f>G74+F74</f>
        <v>1195</v>
      </c>
      <c r="I74" s="12"/>
      <c r="J74" s="18"/>
      <c r="K74" s="18">
        <f t="shared" si="15"/>
        <v>95.6</v>
      </c>
      <c r="L74" s="19">
        <f t="shared" si="16"/>
        <v>1195</v>
      </c>
      <c r="M74" s="33">
        <f t="shared" si="17"/>
        <v>450</v>
      </c>
      <c r="N74" s="33">
        <f t="shared" si="18"/>
        <v>745</v>
      </c>
    </row>
    <row r="75" spans="1:14" x14ac:dyDescent="0.25">
      <c r="A75" s="1">
        <f t="shared" si="20"/>
        <v>12</v>
      </c>
      <c r="B75" s="11" t="s">
        <v>88</v>
      </c>
      <c r="C75" s="16">
        <v>40189</v>
      </c>
      <c r="D75" s="16"/>
      <c r="E75" s="13">
        <v>50</v>
      </c>
      <c r="F75" s="13">
        <v>12.5</v>
      </c>
      <c r="G75" s="13">
        <f>'[1]Nentor-2019'!L76</f>
        <v>1142.5</v>
      </c>
      <c r="H75" s="13">
        <f>G75+F75</f>
        <v>1155</v>
      </c>
      <c r="I75" s="12"/>
      <c r="J75" s="18"/>
      <c r="K75" s="18">
        <f t="shared" si="15"/>
        <v>92.4</v>
      </c>
      <c r="L75" s="19">
        <f t="shared" si="16"/>
        <v>1155</v>
      </c>
      <c r="M75" s="33">
        <f t="shared" si="17"/>
        <v>450</v>
      </c>
      <c r="N75" s="33">
        <f t="shared" si="18"/>
        <v>705</v>
      </c>
    </row>
    <row r="76" spans="1:14" x14ac:dyDescent="0.25">
      <c r="A76" s="1">
        <f t="shared" si="20"/>
        <v>13</v>
      </c>
      <c r="B76" s="11" t="s">
        <v>89</v>
      </c>
      <c r="C76" s="16">
        <v>40189</v>
      </c>
      <c r="D76" s="16"/>
      <c r="E76" s="13">
        <v>50</v>
      </c>
      <c r="F76" s="13">
        <v>12.5</v>
      </c>
      <c r="G76" s="13">
        <f>'[1]Nentor-2019'!L77</f>
        <v>1362.5</v>
      </c>
      <c r="H76" s="13">
        <f t="shared" si="19"/>
        <v>1375</v>
      </c>
      <c r="I76" s="12"/>
      <c r="J76" s="18"/>
      <c r="K76" s="18">
        <f t="shared" si="15"/>
        <v>110</v>
      </c>
      <c r="L76" s="19">
        <f t="shared" si="16"/>
        <v>1375</v>
      </c>
      <c r="M76" s="33">
        <f t="shared" si="17"/>
        <v>450</v>
      </c>
      <c r="N76" s="33">
        <f t="shared" si="18"/>
        <v>925</v>
      </c>
    </row>
    <row r="77" spans="1:14" x14ac:dyDescent="0.25">
      <c r="A77" s="1">
        <f t="shared" si="20"/>
        <v>14</v>
      </c>
      <c r="B77" s="11" t="s">
        <v>90</v>
      </c>
      <c r="C77" s="16">
        <v>40189</v>
      </c>
      <c r="D77" s="16"/>
      <c r="E77" s="13">
        <v>50</v>
      </c>
      <c r="F77" s="13">
        <v>12.5</v>
      </c>
      <c r="G77" s="13">
        <f>'[1]Nentor-2019'!L78</f>
        <v>1152.5</v>
      </c>
      <c r="H77" s="13">
        <f t="shared" si="19"/>
        <v>1165</v>
      </c>
      <c r="I77" s="16"/>
      <c r="J77" s="18"/>
      <c r="K77" s="18">
        <f t="shared" si="15"/>
        <v>93.2</v>
      </c>
      <c r="L77" s="19">
        <f t="shared" si="16"/>
        <v>1165</v>
      </c>
      <c r="M77" s="33">
        <f t="shared" si="17"/>
        <v>450</v>
      </c>
      <c r="N77" s="33">
        <f t="shared" si="18"/>
        <v>715</v>
      </c>
    </row>
    <row r="78" spans="1:14" x14ac:dyDescent="0.25">
      <c r="A78" s="1">
        <v>15</v>
      </c>
      <c r="B78" s="11" t="s">
        <v>91</v>
      </c>
      <c r="C78" s="16">
        <v>40189</v>
      </c>
      <c r="D78" s="16"/>
      <c r="E78" s="13">
        <v>50</v>
      </c>
      <c r="F78" s="13">
        <v>12.5</v>
      </c>
      <c r="G78" s="13">
        <f>'[1]Nentor-2019'!L79</f>
        <v>1262.5</v>
      </c>
      <c r="H78" s="13">
        <f t="shared" si="19"/>
        <v>1275</v>
      </c>
      <c r="I78" s="16"/>
      <c r="J78" s="13"/>
      <c r="K78" s="18">
        <f t="shared" si="15"/>
        <v>102</v>
      </c>
      <c r="L78" s="19">
        <f t="shared" si="16"/>
        <v>1275</v>
      </c>
      <c r="M78" s="33">
        <f t="shared" si="17"/>
        <v>450</v>
      </c>
      <c r="N78" s="33">
        <f t="shared" si="18"/>
        <v>825</v>
      </c>
    </row>
    <row r="79" spans="1:14" x14ac:dyDescent="0.25">
      <c r="A79" s="1">
        <v>16</v>
      </c>
      <c r="B79" s="11" t="s">
        <v>92</v>
      </c>
      <c r="C79" s="16">
        <v>40189</v>
      </c>
      <c r="D79" s="16"/>
      <c r="E79" s="13">
        <v>50</v>
      </c>
      <c r="F79" s="13">
        <v>12.5</v>
      </c>
      <c r="G79" s="13">
        <f>'[1]Nentor-2019'!L80</f>
        <v>715</v>
      </c>
      <c r="H79" s="13">
        <f>G79+F79</f>
        <v>727.5</v>
      </c>
      <c r="I79" s="16"/>
      <c r="J79" s="13"/>
      <c r="K79" s="18">
        <f t="shared" si="15"/>
        <v>58.2</v>
      </c>
      <c r="L79" s="19">
        <f t="shared" si="16"/>
        <v>727.5</v>
      </c>
      <c r="M79" s="33">
        <f t="shared" si="17"/>
        <v>450</v>
      </c>
      <c r="N79" s="33">
        <f t="shared" si="18"/>
        <v>277.5</v>
      </c>
    </row>
    <row r="80" spans="1:14" x14ac:dyDescent="0.25">
      <c r="A80" s="1">
        <v>17</v>
      </c>
      <c r="B80" s="11" t="s">
        <v>93</v>
      </c>
      <c r="C80" s="16">
        <v>40189</v>
      </c>
      <c r="D80" s="16"/>
      <c r="E80" s="13">
        <v>50</v>
      </c>
      <c r="F80" s="13">
        <v>12.5</v>
      </c>
      <c r="G80" s="13">
        <f>'[1]Nentor-2019'!L81</f>
        <v>162.5</v>
      </c>
      <c r="H80" s="13">
        <f t="shared" si="19"/>
        <v>175</v>
      </c>
      <c r="I80" s="16"/>
      <c r="J80" s="18"/>
      <c r="K80" s="18">
        <f t="shared" si="15"/>
        <v>14</v>
      </c>
      <c r="L80" s="19">
        <f t="shared" si="16"/>
        <v>175</v>
      </c>
      <c r="M80" s="33">
        <f t="shared" si="17"/>
        <v>450</v>
      </c>
      <c r="N80" s="33">
        <f t="shared" si="18"/>
        <v>-275</v>
      </c>
    </row>
    <row r="81" spans="1:14" x14ac:dyDescent="0.25">
      <c r="A81" s="1">
        <f>A80+1</f>
        <v>18</v>
      </c>
      <c r="B81" s="11" t="s">
        <v>94</v>
      </c>
      <c r="C81" s="16">
        <v>40189</v>
      </c>
      <c r="D81" s="16"/>
      <c r="E81" s="13">
        <v>50</v>
      </c>
      <c r="F81" s="13">
        <v>12.5</v>
      </c>
      <c r="G81" s="13">
        <f>'[1]Nentor-2019'!L82</f>
        <v>117.5</v>
      </c>
      <c r="H81" s="13">
        <f>G81+F81</f>
        <v>130</v>
      </c>
      <c r="I81" s="12"/>
      <c r="J81" s="45"/>
      <c r="K81" s="18">
        <f t="shared" si="15"/>
        <v>10.4</v>
      </c>
      <c r="L81" s="19">
        <f t="shared" si="16"/>
        <v>130</v>
      </c>
      <c r="M81" s="33">
        <f t="shared" si="17"/>
        <v>450</v>
      </c>
      <c r="N81" s="33">
        <f t="shared" si="18"/>
        <v>-320</v>
      </c>
    </row>
    <row r="82" spans="1:14" x14ac:dyDescent="0.25">
      <c r="A82" s="1">
        <f>A81+1</f>
        <v>19</v>
      </c>
      <c r="B82" s="11" t="s">
        <v>95</v>
      </c>
      <c r="C82" s="16">
        <v>40189</v>
      </c>
      <c r="D82" s="16"/>
      <c r="E82" s="13">
        <v>50</v>
      </c>
      <c r="F82" s="13">
        <v>12.5</v>
      </c>
      <c r="G82" s="13">
        <f>'[1]Nentor-2019'!L83</f>
        <v>645.11</v>
      </c>
      <c r="H82" s="13">
        <f>G82+F82</f>
        <v>657.61</v>
      </c>
      <c r="I82" s="12"/>
      <c r="J82" s="45"/>
      <c r="K82" s="18">
        <f t="shared" si="15"/>
        <v>52.608800000000002</v>
      </c>
      <c r="L82" s="19">
        <f>H82-J82</f>
        <v>657.61</v>
      </c>
      <c r="M82" s="33">
        <f t="shared" si="17"/>
        <v>450</v>
      </c>
      <c r="N82" s="33">
        <f t="shared" si="18"/>
        <v>207.61</v>
      </c>
    </row>
    <row r="83" spans="1:14" x14ac:dyDescent="0.25">
      <c r="A83" s="1">
        <f>A82+1</f>
        <v>20</v>
      </c>
      <c r="B83" s="11" t="s">
        <v>96</v>
      </c>
      <c r="C83" s="16">
        <v>40189</v>
      </c>
      <c r="D83" s="16"/>
      <c r="E83" s="13">
        <v>50</v>
      </c>
      <c r="F83" s="13">
        <v>12.5</v>
      </c>
      <c r="G83" s="13">
        <f>'[1]Nentor-2019'!L84</f>
        <v>1202.5</v>
      </c>
      <c r="H83" s="13">
        <f t="shared" si="19"/>
        <v>1215</v>
      </c>
      <c r="I83" s="16"/>
      <c r="J83" s="13"/>
      <c r="K83" s="18">
        <f t="shared" si="15"/>
        <v>97.2</v>
      </c>
      <c r="L83" s="19">
        <f>H83-J83</f>
        <v>1215</v>
      </c>
      <c r="M83" s="33">
        <f t="shared" si="17"/>
        <v>450</v>
      </c>
      <c r="N83" s="33">
        <f t="shared" si="18"/>
        <v>765</v>
      </c>
    </row>
    <row r="84" spans="1:14" x14ac:dyDescent="0.25">
      <c r="A84" s="1">
        <f>A83+1</f>
        <v>21</v>
      </c>
      <c r="B84" s="11" t="s">
        <v>97</v>
      </c>
      <c r="C84" s="16">
        <v>40189</v>
      </c>
      <c r="D84" s="16"/>
      <c r="E84" s="13">
        <v>45.5</v>
      </c>
      <c r="F84" s="13">
        <v>11.3</v>
      </c>
      <c r="G84" s="13">
        <f>'[1]Nentor-2019'!L85</f>
        <v>1231.6999999999996</v>
      </c>
      <c r="H84" s="13">
        <f t="shared" si="19"/>
        <v>1242.9999999999995</v>
      </c>
      <c r="I84" s="42"/>
      <c r="J84" s="41"/>
      <c r="K84" s="18">
        <f t="shared" si="15"/>
        <v>109.99999999999996</v>
      </c>
      <c r="L84" s="19">
        <f t="shared" si="16"/>
        <v>1242.9999999999995</v>
      </c>
      <c r="M84" s="33">
        <f t="shared" si="17"/>
        <v>406.8</v>
      </c>
      <c r="N84" s="33">
        <f t="shared" si="18"/>
        <v>836.19999999999959</v>
      </c>
    </row>
    <row r="85" spans="1:14" x14ac:dyDescent="0.25">
      <c r="A85" s="1">
        <v>22</v>
      </c>
      <c r="B85" s="11" t="s">
        <v>98</v>
      </c>
      <c r="C85" s="16">
        <v>40189</v>
      </c>
      <c r="D85" s="16"/>
      <c r="E85" s="13">
        <v>45.5</v>
      </c>
      <c r="F85" s="13">
        <v>11.3</v>
      </c>
      <c r="G85" s="13">
        <f>'[1]Nentor-2019'!L86</f>
        <v>1231.6999999999996</v>
      </c>
      <c r="H85" s="13">
        <f t="shared" si="19"/>
        <v>1242.9999999999995</v>
      </c>
      <c r="I85" s="16"/>
      <c r="J85" s="43"/>
      <c r="K85" s="18">
        <f t="shared" si="15"/>
        <v>109.99999999999996</v>
      </c>
      <c r="L85" s="19">
        <f t="shared" si="16"/>
        <v>1242.9999999999995</v>
      </c>
      <c r="M85" s="33">
        <f t="shared" si="17"/>
        <v>406.8</v>
      </c>
      <c r="N85" s="33">
        <f t="shared" si="18"/>
        <v>836.19999999999959</v>
      </c>
    </row>
    <row r="86" spans="1:14" x14ac:dyDescent="0.25">
      <c r="A86" s="1">
        <f>A85+1</f>
        <v>23</v>
      </c>
      <c r="B86" s="11" t="s">
        <v>99</v>
      </c>
      <c r="C86" s="16">
        <v>40189</v>
      </c>
      <c r="D86" s="16"/>
      <c r="E86" s="13">
        <v>45.5</v>
      </c>
      <c r="F86" s="13">
        <v>11.3</v>
      </c>
      <c r="G86" s="13">
        <f>'[1]Nentor-2019'!L87</f>
        <v>1131.6999999999996</v>
      </c>
      <c r="H86" s="13">
        <f t="shared" si="19"/>
        <v>1142.9999999999995</v>
      </c>
      <c r="I86" s="16"/>
      <c r="J86" s="18"/>
      <c r="K86" s="18">
        <f t="shared" si="15"/>
        <v>101.15044247787606</v>
      </c>
      <c r="L86" s="19">
        <f t="shared" si="16"/>
        <v>1142.9999999999995</v>
      </c>
      <c r="M86" s="33">
        <f t="shared" si="17"/>
        <v>406.8</v>
      </c>
      <c r="N86" s="33">
        <f t="shared" si="18"/>
        <v>736.19999999999959</v>
      </c>
    </row>
    <row r="87" spans="1:14" x14ac:dyDescent="0.25">
      <c r="A87" s="1">
        <v>24</v>
      </c>
      <c r="B87" s="11" t="s">
        <v>100</v>
      </c>
      <c r="C87" s="16">
        <v>40189</v>
      </c>
      <c r="D87" s="11"/>
      <c r="E87" s="13">
        <v>45.5</v>
      </c>
      <c r="F87" s="13">
        <v>11.3</v>
      </c>
      <c r="G87" s="13">
        <f>'[1]Nentor-2019'!L88</f>
        <v>1231.6999999999996</v>
      </c>
      <c r="H87" s="13">
        <f t="shared" si="19"/>
        <v>1242.9999999999995</v>
      </c>
      <c r="I87" s="4"/>
      <c r="J87" s="4"/>
      <c r="K87" s="18">
        <f t="shared" si="15"/>
        <v>109.99999999999996</v>
      </c>
      <c r="L87" s="19">
        <f t="shared" si="16"/>
        <v>1242.9999999999995</v>
      </c>
      <c r="M87" s="33">
        <f t="shared" si="17"/>
        <v>406.8</v>
      </c>
      <c r="N87" s="33">
        <f t="shared" si="18"/>
        <v>836.19999999999959</v>
      </c>
    </row>
    <row r="88" spans="1:14" x14ac:dyDescent="0.25">
      <c r="A88" s="46">
        <v>25</v>
      </c>
      <c r="B88" s="11" t="s">
        <v>101</v>
      </c>
      <c r="C88" s="16">
        <v>40189</v>
      </c>
      <c r="D88" s="16"/>
      <c r="E88" s="13">
        <v>45.5</v>
      </c>
      <c r="F88" s="13">
        <v>11.3</v>
      </c>
      <c r="G88" s="13">
        <f>'[1]Nentor-2019'!L89</f>
        <v>750.6699999999995</v>
      </c>
      <c r="H88" s="13">
        <f t="shared" si="19"/>
        <v>761.96999999999946</v>
      </c>
      <c r="I88" s="16"/>
      <c r="J88" s="18"/>
      <c r="K88" s="18">
        <f t="shared" si="15"/>
        <v>67.430973451327375</v>
      </c>
      <c r="L88" s="19">
        <f t="shared" si="16"/>
        <v>761.96999999999946</v>
      </c>
      <c r="M88" s="33">
        <f t="shared" si="17"/>
        <v>406.8</v>
      </c>
      <c r="N88" s="33">
        <f t="shared" si="18"/>
        <v>355.16999999999945</v>
      </c>
    </row>
    <row r="89" spans="1:14" ht="18.75" x14ac:dyDescent="0.3">
      <c r="A89" s="2"/>
      <c r="B89" s="26" t="s">
        <v>48</v>
      </c>
      <c r="C89" s="27"/>
      <c r="D89" s="27"/>
      <c r="E89" s="28"/>
      <c r="F89" s="28">
        <f>SUM(F64:F88)</f>
        <v>321.00000000000006</v>
      </c>
      <c r="G89" s="28">
        <f>SUM(G64:G88)</f>
        <v>25450.230000000003</v>
      </c>
      <c r="H89" s="28">
        <f>G89+F89</f>
        <v>25771.230000000003</v>
      </c>
      <c r="I89" s="27"/>
      <c r="J89" s="47">
        <f>SUM(J64:J88)</f>
        <v>15</v>
      </c>
      <c r="K89" s="31"/>
      <c r="L89" s="32">
        <f>SUM(L64:L88)</f>
        <v>25756.230000000003</v>
      </c>
      <c r="M89" s="49">
        <f>SUM(M64:M88)</f>
        <v>11555.999999999996</v>
      </c>
      <c r="N89" s="49">
        <f>SUM(N64:N88)</f>
        <v>14200.229999999998</v>
      </c>
    </row>
    <row r="90" spans="1:14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44"/>
      <c r="M90" s="5"/>
      <c r="N90" s="5"/>
    </row>
  </sheetData>
  <pageMargins left="0.7" right="0.7" top="0.75" bottom="0.75" header="0.3" footer="0.3"/>
  <pageSetup scale="58" fitToHeight="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1"/>
  <sheetViews>
    <sheetView workbookViewId="0">
      <selection activeCell="D20" sqref="D20"/>
    </sheetView>
  </sheetViews>
  <sheetFormatPr defaultRowHeight="15" x14ac:dyDescent="0.25"/>
  <cols>
    <col min="2" max="2" width="21.42578125" customWidth="1"/>
    <col min="3" max="3" width="23.42578125" customWidth="1"/>
    <col min="4" max="4" width="17.28515625" customWidth="1"/>
    <col min="7" max="7" width="11.42578125" customWidth="1"/>
    <col min="8" max="8" width="12.140625" customWidth="1"/>
    <col min="9" max="9" width="12.85546875" customWidth="1"/>
    <col min="10" max="10" width="12.7109375" customWidth="1"/>
    <col min="13" max="13" width="16.85546875" customWidth="1"/>
  </cols>
  <sheetData>
    <row r="2" spans="1:13" x14ac:dyDescent="0.25">
      <c r="A2" s="5"/>
      <c r="B2" s="5" t="s">
        <v>1</v>
      </c>
      <c r="C2" s="5"/>
      <c r="D2" s="5"/>
      <c r="E2" s="5"/>
      <c r="F2" s="5"/>
      <c r="G2" s="5"/>
      <c r="H2" s="5"/>
      <c r="I2" s="5" t="s">
        <v>76</v>
      </c>
      <c r="J2" s="5" t="s">
        <v>102</v>
      </c>
      <c r="K2" s="5"/>
      <c r="L2" s="5" t="s">
        <v>3</v>
      </c>
      <c r="M2" s="5"/>
    </row>
    <row r="3" spans="1:13" x14ac:dyDescent="0.25">
      <c r="A3" s="5"/>
      <c r="B3" s="5"/>
      <c r="C3" s="5" t="s">
        <v>4</v>
      </c>
      <c r="D3" s="5" t="s">
        <v>103</v>
      </c>
      <c r="E3" s="5"/>
      <c r="F3" s="5"/>
      <c r="G3" s="5"/>
      <c r="H3" s="5"/>
      <c r="I3" s="5"/>
      <c r="J3" s="5"/>
      <c r="K3" s="5"/>
      <c r="L3" s="5"/>
      <c r="M3" s="5"/>
    </row>
    <row r="4" spans="1:13" x14ac:dyDescent="0.25">
      <c r="A4" s="5"/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/>
      <c r="K4" s="5" t="s">
        <v>14</v>
      </c>
      <c r="L4" s="5" t="s">
        <v>50</v>
      </c>
      <c r="M4" s="5"/>
    </row>
    <row r="5" spans="1:13" x14ac:dyDescent="0.25">
      <c r="A5" s="5"/>
      <c r="B5" s="5"/>
      <c r="C5" s="5"/>
      <c r="D5" s="5" t="s">
        <v>15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/>
      <c r="L5" s="5"/>
      <c r="M5" s="5"/>
    </row>
    <row r="6" spans="1:13" x14ac:dyDescent="0.25">
      <c r="A6" s="5">
        <v>1</v>
      </c>
      <c r="B6" s="5" t="s">
        <v>104</v>
      </c>
      <c r="C6" s="5" t="s">
        <v>105</v>
      </c>
      <c r="D6" s="5" t="s">
        <v>106</v>
      </c>
      <c r="E6" s="5">
        <v>65</v>
      </c>
      <c r="F6" s="5">
        <v>40</v>
      </c>
      <c r="G6" s="5">
        <v>280</v>
      </c>
      <c r="H6" s="5">
        <v>320</v>
      </c>
      <c r="I6" s="5"/>
      <c r="J6" s="5"/>
      <c r="K6" s="5"/>
      <c r="L6" s="5">
        <v>320</v>
      </c>
      <c r="M6" s="5">
        <v>1009392463</v>
      </c>
    </row>
    <row r="7" spans="1:13" x14ac:dyDescent="0.25">
      <c r="A7" s="5">
        <v>2</v>
      </c>
      <c r="B7" s="5" t="s">
        <v>107</v>
      </c>
      <c r="C7" s="5" t="s">
        <v>105</v>
      </c>
      <c r="D7" s="5" t="s">
        <v>108</v>
      </c>
      <c r="E7" s="5">
        <v>65</v>
      </c>
      <c r="F7" s="5">
        <v>40</v>
      </c>
      <c r="G7" s="5">
        <v>280</v>
      </c>
      <c r="H7" s="5">
        <v>320</v>
      </c>
      <c r="I7" s="5"/>
      <c r="J7" s="5"/>
      <c r="K7" s="5"/>
      <c r="L7" s="5">
        <v>320</v>
      </c>
      <c r="M7" s="5">
        <v>1002992400</v>
      </c>
    </row>
    <row r="8" spans="1:13" x14ac:dyDescent="0.25">
      <c r="A8" s="5">
        <v>3</v>
      </c>
      <c r="B8" s="5" t="s">
        <v>109</v>
      </c>
      <c r="C8" s="5" t="s">
        <v>105</v>
      </c>
      <c r="D8" s="5" t="s">
        <v>110</v>
      </c>
      <c r="E8" s="5">
        <v>65</v>
      </c>
      <c r="F8" s="5">
        <v>40</v>
      </c>
      <c r="G8" s="5">
        <v>280</v>
      </c>
      <c r="H8" s="5">
        <v>320</v>
      </c>
      <c r="I8" s="5"/>
      <c r="J8" s="5"/>
      <c r="K8" s="5"/>
      <c r="L8" s="5">
        <v>320</v>
      </c>
      <c r="M8" s="5">
        <v>1009044082</v>
      </c>
    </row>
    <row r="9" spans="1:13" x14ac:dyDescent="0.25">
      <c r="A9" s="5">
        <v>4</v>
      </c>
      <c r="B9" s="5" t="s">
        <v>111</v>
      </c>
      <c r="C9" s="5" t="s">
        <v>105</v>
      </c>
      <c r="D9" s="5" t="s">
        <v>112</v>
      </c>
      <c r="E9" s="5">
        <v>65</v>
      </c>
      <c r="F9" s="5">
        <v>40</v>
      </c>
      <c r="G9" s="5">
        <v>280</v>
      </c>
      <c r="H9" s="5">
        <v>320</v>
      </c>
      <c r="I9" s="5"/>
      <c r="J9" s="5"/>
      <c r="K9" s="5"/>
      <c r="L9" s="5">
        <v>320</v>
      </c>
      <c r="M9" s="5">
        <v>1233609281</v>
      </c>
    </row>
    <row r="10" spans="1:13" x14ac:dyDescent="0.25">
      <c r="A10" s="5">
        <v>5</v>
      </c>
      <c r="B10" s="5" t="s">
        <v>113</v>
      </c>
      <c r="C10" s="5" t="s">
        <v>105</v>
      </c>
      <c r="D10" s="5" t="s">
        <v>114</v>
      </c>
      <c r="E10" s="5">
        <v>65</v>
      </c>
      <c r="F10" s="5">
        <v>40</v>
      </c>
      <c r="G10" s="5">
        <v>0</v>
      </c>
      <c r="H10" s="5">
        <v>40</v>
      </c>
      <c r="I10" s="5" t="s">
        <v>74</v>
      </c>
      <c r="J10" s="5">
        <v>80</v>
      </c>
      <c r="K10" s="5"/>
      <c r="L10" s="5">
        <v>-40</v>
      </c>
      <c r="M10" s="5">
        <v>1002502077</v>
      </c>
    </row>
    <row r="11" spans="1:13" x14ac:dyDescent="0.25">
      <c r="A11" s="5">
        <v>6</v>
      </c>
      <c r="B11" s="5" t="s">
        <v>115</v>
      </c>
      <c r="C11" s="5" t="s">
        <v>105</v>
      </c>
      <c r="D11" s="5" t="s">
        <v>116</v>
      </c>
      <c r="E11" s="5">
        <v>65</v>
      </c>
      <c r="F11" s="5">
        <v>40</v>
      </c>
      <c r="G11" s="5">
        <v>280</v>
      </c>
      <c r="H11" s="5">
        <v>320</v>
      </c>
      <c r="I11" s="5"/>
      <c r="J11" s="5"/>
      <c r="K11" s="5"/>
      <c r="L11" s="5">
        <v>320</v>
      </c>
      <c r="M11" s="5">
        <v>1003626535</v>
      </c>
    </row>
    <row r="12" spans="1:13" x14ac:dyDescent="0.25">
      <c r="A12" s="5">
        <v>7</v>
      </c>
      <c r="B12" s="5" t="s">
        <v>117</v>
      </c>
      <c r="C12" s="5" t="s">
        <v>105</v>
      </c>
      <c r="D12" s="5" t="s">
        <v>118</v>
      </c>
      <c r="E12" s="5">
        <v>65</v>
      </c>
      <c r="F12" s="5">
        <v>40</v>
      </c>
      <c r="G12" s="5">
        <v>280</v>
      </c>
      <c r="H12" s="5">
        <v>320</v>
      </c>
      <c r="I12" s="5"/>
      <c r="J12" s="5"/>
      <c r="K12" s="5"/>
      <c r="L12" s="5">
        <v>320</v>
      </c>
      <c r="M12" s="5">
        <v>1003753367</v>
      </c>
    </row>
    <row r="13" spans="1:13" x14ac:dyDescent="0.25">
      <c r="A13" s="5">
        <v>8</v>
      </c>
      <c r="B13" s="5" t="s">
        <v>119</v>
      </c>
      <c r="C13" s="5" t="s">
        <v>105</v>
      </c>
      <c r="D13" s="5" t="s">
        <v>120</v>
      </c>
      <c r="E13" s="5">
        <v>65</v>
      </c>
      <c r="F13" s="5">
        <v>40</v>
      </c>
      <c r="G13" s="5">
        <v>280</v>
      </c>
      <c r="H13" s="5">
        <v>320</v>
      </c>
      <c r="I13" s="5"/>
      <c r="J13" s="5"/>
      <c r="K13" s="5"/>
      <c r="L13" s="5">
        <v>320</v>
      </c>
      <c r="M13" s="5">
        <v>1003080800</v>
      </c>
    </row>
    <row r="14" spans="1:13" x14ac:dyDescent="0.25">
      <c r="A14" s="5">
        <v>9</v>
      </c>
      <c r="B14" s="5" t="s">
        <v>121</v>
      </c>
      <c r="C14" s="5" t="s">
        <v>105</v>
      </c>
      <c r="D14" s="5" t="s">
        <v>122</v>
      </c>
      <c r="E14" s="5">
        <v>65</v>
      </c>
      <c r="F14" s="5">
        <v>40</v>
      </c>
      <c r="G14" s="5">
        <v>280</v>
      </c>
      <c r="H14" s="5">
        <v>320</v>
      </c>
      <c r="I14" s="5"/>
      <c r="J14" s="5"/>
      <c r="K14" s="5"/>
      <c r="L14" s="5">
        <v>320</v>
      </c>
      <c r="M14" s="5">
        <v>1003452731</v>
      </c>
    </row>
    <row r="15" spans="1:13" x14ac:dyDescent="0.25">
      <c r="A15" s="5">
        <v>10</v>
      </c>
      <c r="B15" s="5" t="s">
        <v>123</v>
      </c>
      <c r="C15" s="5" t="s">
        <v>105</v>
      </c>
      <c r="D15" s="5" t="s">
        <v>124</v>
      </c>
      <c r="E15" s="5">
        <v>65</v>
      </c>
      <c r="F15" s="5">
        <v>40</v>
      </c>
      <c r="G15" s="5">
        <v>280</v>
      </c>
      <c r="H15" s="5">
        <v>320</v>
      </c>
      <c r="I15" s="5"/>
      <c r="J15" s="5"/>
      <c r="K15" s="5"/>
      <c r="L15" s="5">
        <v>320</v>
      </c>
      <c r="M15" s="5">
        <v>1006412595</v>
      </c>
    </row>
    <row r="16" spans="1:13" x14ac:dyDescent="0.25">
      <c r="A16" s="5">
        <v>11</v>
      </c>
      <c r="B16" s="5" t="s">
        <v>125</v>
      </c>
      <c r="C16" s="5" t="s">
        <v>105</v>
      </c>
      <c r="D16" s="5" t="s">
        <v>126</v>
      </c>
      <c r="E16" s="5">
        <v>65</v>
      </c>
      <c r="F16" s="5">
        <v>40</v>
      </c>
      <c r="G16" s="5">
        <v>280</v>
      </c>
      <c r="H16" s="5">
        <v>320</v>
      </c>
      <c r="I16" s="5"/>
      <c r="J16" s="5"/>
      <c r="K16" s="5"/>
      <c r="L16" s="5">
        <v>320</v>
      </c>
      <c r="M16" s="5">
        <v>1008975368</v>
      </c>
    </row>
    <row r="17" spans="1:13" x14ac:dyDescent="0.25">
      <c r="A17" s="5">
        <v>12</v>
      </c>
      <c r="B17" s="5" t="s">
        <v>127</v>
      </c>
      <c r="C17" s="5" t="s">
        <v>105</v>
      </c>
      <c r="D17" s="5" t="s">
        <v>128</v>
      </c>
      <c r="E17" s="5">
        <v>65</v>
      </c>
      <c r="F17" s="5">
        <v>40</v>
      </c>
      <c r="G17" s="5">
        <v>280</v>
      </c>
      <c r="H17" s="5">
        <v>320</v>
      </c>
      <c r="I17" s="5"/>
      <c r="J17" s="5"/>
      <c r="K17" s="5"/>
      <c r="L17" s="5">
        <v>320</v>
      </c>
      <c r="M17" s="5">
        <v>1001375608</v>
      </c>
    </row>
    <row r="18" spans="1:13" x14ac:dyDescent="0.25">
      <c r="A18" s="5">
        <v>13</v>
      </c>
      <c r="B18" s="5" t="s">
        <v>174</v>
      </c>
      <c r="C18" s="5" t="s">
        <v>105</v>
      </c>
      <c r="D18" s="5" t="s">
        <v>129</v>
      </c>
      <c r="E18" s="5">
        <v>65</v>
      </c>
      <c r="F18" s="5">
        <v>40</v>
      </c>
      <c r="G18" s="5">
        <v>280</v>
      </c>
      <c r="H18" s="5">
        <v>320</v>
      </c>
      <c r="I18" s="5" t="s">
        <v>130</v>
      </c>
      <c r="J18" s="5">
        <v>80</v>
      </c>
      <c r="K18" s="5"/>
      <c r="L18" s="5">
        <v>240</v>
      </c>
      <c r="M18" s="5">
        <v>1013400543</v>
      </c>
    </row>
    <row r="19" spans="1:13" x14ac:dyDescent="0.25">
      <c r="A19" s="5">
        <v>14</v>
      </c>
      <c r="B19" s="5" t="s">
        <v>131</v>
      </c>
      <c r="C19" s="5" t="s">
        <v>105</v>
      </c>
      <c r="D19" s="5" t="s">
        <v>132</v>
      </c>
      <c r="E19" s="5">
        <v>61</v>
      </c>
      <c r="F19" s="5">
        <v>38</v>
      </c>
      <c r="G19" s="5">
        <v>266</v>
      </c>
      <c r="H19" s="5">
        <v>304</v>
      </c>
      <c r="I19" s="5"/>
      <c r="J19" s="5"/>
      <c r="K19" s="5"/>
      <c r="L19" s="5">
        <v>304</v>
      </c>
      <c r="M19" s="5">
        <v>1009992410</v>
      </c>
    </row>
    <row r="20" spans="1:13" x14ac:dyDescent="0.25">
      <c r="A20" s="5">
        <v>15</v>
      </c>
      <c r="B20" s="5" t="s">
        <v>133</v>
      </c>
      <c r="C20" s="5" t="s">
        <v>105</v>
      </c>
      <c r="D20" s="5" t="s">
        <v>134</v>
      </c>
      <c r="E20" s="5">
        <v>61</v>
      </c>
      <c r="F20" s="5">
        <v>38</v>
      </c>
      <c r="G20" s="5">
        <v>266</v>
      </c>
      <c r="H20" s="5">
        <v>304</v>
      </c>
      <c r="I20" s="5"/>
      <c r="J20" s="5"/>
      <c r="K20" s="5"/>
      <c r="L20" s="5">
        <v>304</v>
      </c>
      <c r="M20" s="5">
        <v>1009693854</v>
      </c>
    </row>
    <row r="21" spans="1:13" x14ac:dyDescent="0.25">
      <c r="A21" s="5">
        <v>16</v>
      </c>
      <c r="B21" s="5" t="s">
        <v>135</v>
      </c>
      <c r="C21" s="5" t="s">
        <v>105</v>
      </c>
      <c r="D21" s="5" t="s">
        <v>136</v>
      </c>
      <c r="E21" s="5">
        <v>61</v>
      </c>
      <c r="F21" s="5">
        <v>38</v>
      </c>
      <c r="G21" s="5">
        <v>266</v>
      </c>
      <c r="H21" s="5">
        <v>304</v>
      </c>
      <c r="I21" s="5"/>
      <c r="J21" s="5"/>
      <c r="K21" s="5"/>
      <c r="L21" s="5">
        <v>304</v>
      </c>
      <c r="M21" s="5">
        <v>1003902427</v>
      </c>
    </row>
    <row r="22" spans="1:13" x14ac:dyDescent="0.25">
      <c r="A22" s="5">
        <v>17</v>
      </c>
      <c r="B22" s="5" t="s">
        <v>137</v>
      </c>
      <c r="C22" s="5" t="s">
        <v>105</v>
      </c>
      <c r="D22" s="5" t="s">
        <v>138</v>
      </c>
      <c r="E22" s="5">
        <v>61</v>
      </c>
      <c r="F22" s="5">
        <v>38</v>
      </c>
      <c r="G22" s="5">
        <v>266</v>
      </c>
      <c r="H22" s="5">
        <v>304</v>
      </c>
      <c r="I22" s="5"/>
      <c r="J22" s="5"/>
      <c r="K22" s="5"/>
      <c r="L22" s="5">
        <v>304</v>
      </c>
      <c r="M22" s="5">
        <v>1009889929</v>
      </c>
    </row>
    <row r="23" spans="1:13" x14ac:dyDescent="0.25">
      <c r="A23" s="5">
        <v>18</v>
      </c>
      <c r="B23" s="5" t="s">
        <v>139</v>
      </c>
      <c r="C23" s="5" t="s">
        <v>105</v>
      </c>
      <c r="D23" s="5" t="s">
        <v>140</v>
      </c>
      <c r="E23" s="5">
        <v>61</v>
      </c>
      <c r="F23" s="5">
        <v>38</v>
      </c>
      <c r="G23" s="5">
        <v>266</v>
      </c>
      <c r="H23" s="5">
        <v>304</v>
      </c>
      <c r="I23" s="5"/>
      <c r="J23" s="5"/>
      <c r="K23" s="5"/>
      <c r="L23" s="5">
        <v>304</v>
      </c>
      <c r="M23" s="5">
        <v>1002505823</v>
      </c>
    </row>
    <row r="24" spans="1:13" x14ac:dyDescent="0.25">
      <c r="A24" s="5">
        <v>19</v>
      </c>
      <c r="B24" s="5" t="s">
        <v>141</v>
      </c>
      <c r="C24" s="5" t="s">
        <v>105</v>
      </c>
      <c r="D24" s="5" t="s">
        <v>142</v>
      </c>
      <c r="E24" s="5">
        <v>61</v>
      </c>
      <c r="F24" s="5">
        <v>38</v>
      </c>
      <c r="G24" s="5">
        <v>266</v>
      </c>
      <c r="H24" s="5">
        <v>304</v>
      </c>
      <c r="I24" s="5"/>
      <c r="J24" s="5"/>
      <c r="K24" s="5"/>
      <c r="L24" s="5">
        <v>304</v>
      </c>
      <c r="M24" s="5">
        <v>1014493588</v>
      </c>
    </row>
    <row r="25" spans="1:13" x14ac:dyDescent="0.25">
      <c r="A25" s="5">
        <v>20</v>
      </c>
      <c r="B25" s="5" t="s">
        <v>143</v>
      </c>
      <c r="C25" s="5" t="s">
        <v>105</v>
      </c>
      <c r="D25" s="5" t="s">
        <v>144</v>
      </c>
      <c r="E25" s="5">
        <v>61</v>
      </c>
      <c r="F25" s="5">
        <v>38</v>
      </c>
      <c r="G25" s="5">
        <v>266</v>
      </c>
      <c r="H25" s="5">
        <v>304</v>
      </c>
      <c r="I25" s="5"/>
      <c r="J25" s="5"/>
      <c r="K25" s="5"/>
      <c r="L25" s="5">
        <v>304</v>
      </c>
      <c r="M25" s="5">
        <v>1013395639</v>
      </c>
    </row>
    <row r="26" spans="1:13" x14ac:dyDescent="0.25">
      <c r="A26" s="5">
        <v>21</v>
      </c>
      <c r="B26" s="5" t="s">
        <v>145</v>
      </c>
      <c r="C26" s="5" t="s">
        <v>105</v>
      </c>
      <c r="D26" s="5" t="s">
        <v>146</v>
      </c>
      <c r="E26" s="5">
        <v>61</v>
      </c>
      <c r="F26" s="5">
        <v>38</v>
      </c>
      <c r="G26" s="5">
        <v>266</v>
      </c>
      <c r="H26" s="5">
        <v>304</v>
      </c>
      <c r="I26" s="5"/>
      <c r="J26" s="5"/>
      <c r="K26" s="5"/>
      <c r="L26" s="5">
        <v>304</v>
      </c>
      <c r="M26" s="5">
        <v>1003976412</v>
      </c>
    </row>
    <row r="27" spans="1:13" x14ac:dyDescent="0.25">
      <c r="A27" s="5">
        <v>22</v>
      </c>
      <c r="B27" s="5" t="s">
        <v>147</v>
      </c>
      <c r="C27" s="5" t="s">
        <v>105</v>
      </c>
      <c r="D27" s="5" t="s">
        <v>148</v>
      </c>
      <c r="E27" s="5">
        <v>61</v>
      </c>
      <c r="F27" s="5">
        <v>38</v>
      </c>
      <c r="G27" s="5">
        <v>266</v>
      </c>
      <c r="H27" s="5">
        <v>304</v>
      </c>
      <c r="I27" s="5"/>
      <c r="J27" s="5"/>
      <c r="K27" s="5"/>
      <c r="L27" s="5">
        <v>304</v>
      </c>
      <c r="M27" s="5">
        <v>1006804159</v>
      </c>
    </row>
    <row r="28" spans="1:13" x14ac:dyDescent="0.25">
      <c r="A28" s="5">
        <v>23</v>
      </c>
      <c r="B28" s="5" t="s">
        <v>149</v>
      </c>
      <c r="C28" s="5" t="s">
        <v>105</v>
      </c>
      <c r="D28" s="5" t="s">
        <v>150</v>
      </c>
      <c r="E28" s="5">
        <v>61</v>
      </c>
      <c r="F28" s="5">
        <v>38</v>
      </c>
      <c r="G28" s="5">
        <v>266</v>
      </c>
      <c r="H28" s="5">
        <v>304</v>
      </c>
      <c r="I28" s="5"/>
      <c r="J28" s="5"/>
      <c r="K28" s="5"/>
      <c r="L28" s="5">
        <v>304</v>
      </c>
      <c r="M28" s="5">
        <v>1018145738</v>
      </c>
    </row>
    <row r="29" spans="1:13" x14ac:dyDescent="0.25">
      <c r="A29" s="5">
        <v>24</v>
      </c>
      <c r="B29" s="5" t="s">
        <v>151</v>
      </c>
      <c r="C29" s="5" t="s">
        <v>105</v>
      </c>
      <c r="D29" s="5" t="s">
        <v>152</v>
      </c>
      <c r="E29" s="5">
        <v>61</v>
      </c>
      <c r="F29" s="5">
        <v>38</v>
      </c>
      <c r="G29" s="5">
        <v>266</v>
      </c>
      <c r="H29" s="5">
        <v>304</v>
      </c>
      <c r="I29" s="5"/>
      <c r="J29" s="5"/>
      <c r="K29" s="5"/>
      <c r="L29" s="5">
        <v>304</v>
      </c>
      <c r="M29" s="5">
        <v>2009049447</v>
      </c>
    </row>
    <row r="30" spans="1:13" x14ac:dyDescent="0.25">
      <c r="A30" s="5">
        <v>25</v>
      </c>
      <c r="B30" s="5" t="s">
        <v>153</v>
      </c>
      <c r="C30" s="5" t="s">
        <v>105</v>
      </c>
      <c r="D30" s="5" t="s">
        <v>154</v>
      </c>
      <c r="E30" s="5">
        <v>61</v>
      </c>
      <c r="F30" s="5">
        <v>38</v>
      </c>
      <c r="G30" s="5">
        <v>266</v>
      </c>
      <c r="H30" s="5">
        <v>304</v>
      </c>
      <c r="I30" s="5"/>
      <c r="J30" s="5"/>
      <c r="K30" s="5"/>
      <c r="L30" s="5">
        <v>304</v>
      </c>
      <c r="M30" s="5">
        <v>1009049718</v>
      </c>
    </row>
    <row r="31" spans="1:13" x14ac:dyDescent="0.25">
      <c r="A31" s="5">
        <v>26</v>
      </c>
      <c r="B31" s="5" t="s">
        <v>155</v>
      </c>
      <c r="C31" s="5" t="s">
        <v>105</v>
      </c>
      <c r="D31" s="5" t="s">
        <v>156</v>
      </c>
      <c r="E31" s="5">
        <v>47</v>
      </c>
      <c r="F31" s="5">
        <v>29</v>
      </c>
      <c r="G31" s="5">
        <v>203</v>
      </c>
      <c r="H31" s="5">
        <v>232</v>
      </c>
      <c r="I31" s="5"/>
      <c r="J31" s="5"/>
      <c r="K31" s="5"/>
      <c r="L31" s="5">
        <v>232</v>
      </c>
      <c r="M31" s="5">
        <v>1013407963</v>
      </c>
    </row>
    <row r="32" spans="1:13" x14ac:dyDescent="0.25">
      <c r="A32" s="5">
        <v>27</v>
      </c>
      <c r="B32" s="5" t="s">
        <v>157</v>
      </c>
      <c r="C32" s="5" t="s">
        <v>105</v>
      </c>
      <c r="D32" s="5" t="s">
        <v>158</v>
      </c>
      <c r="E32" s="5">
        <v>47</v>
      </c>
      <c r="F32" s="5">
        <v>29</v>
      </c>
      <c r="G32" s="5">
        <v>203</v>
      </c>
      <c r="H32" s="5">
        <v>232</v>
      </c>
      <c r="I32" s="5"/>
      <c r="J32" s="5"/>
      <c r="K32" s="5"/>
      <c r="L32" s="5">
        <v>232</v>
      </c>
      <c r="M32" s="5">
        <v>1009881251</v>
      </c>
    </row>
    <row r="33" spans="1:13" x14ac:dyDescent="0.25">
      <c r="A33" s="5">
        <v>28</v>
      </c>
      <c r="B33" s="5" t="s">
        <v>159</v>
      </c>
      <c r="C33" s="5" t="s">
        <v>105</v>
      </c>
      <c r="D33" s="5" t="s">
        <v>160</v>
      </c>
      <c r="E33" s="5">
        <v>47</v>
      </c>
      <c r="F33" s="5">
        <v>29</v>
      </c>
      <c r="G33" s="5">
        <v>203</v>
      </c>
      <c r="H33" s="5">
        <v>232</v>
      </c>
      <c r="I33" s="5"/>
      <c r="J33" s="5"/>
      <c r="K33" s="5"/>
      <c r="L33" s="5">
        <v>232</v>
      </c>
      <c r="M33" s="5">
        <v>1002659596</v>
      </c>
    </row>
    <row r="34" spans="1:13" x14ac:dyDescent="0.25">
      <c r="A34" s="5">
        <v>29</v>
      </c>
      <c r="B34" s="5" t="s">
        <v>161</v>
      </c>
      <c r="C34" s="5" t="s">
        <v>105</v>
      </c>
      <c r="D34" s="5" t="s">
        <v>162</v>
      </c>
      <c r="E34" s="5">
        <v>47</v>
      </c>
      <c r="F34" s="5">
        <v>29</v>
      </c>
      <c r="G34" s="5">
        <v>203</v>
      </c>
      <c r="H34" s="5">
        <v>232</v>
      </c>
      <c r="I34" s="5"/>
      <c r="J34" s="5"/>
      <c r="K34" s="5"/>
      <c r="L34" s="5">
        <v>232</v>
      </c>
      <c r="M34" s="5">
        <v>1009991774</v>
      </c>
    </row>
    <row r="35" spans="1:13" x14ac:dyDescent="0.25">
      <c r="A35" s="5">
        <v>30</v>
      </c>
      <c r="B35" s="5" t="s">
        <v>163</v>
      </c>
      <c r="C35" s="5" t="s">
        <v>105</v>
      </c>
      <c r="D35" s="5" t="s">
        <v>164</v>
      </c>
      <c r="E35" s="5">
        <v>47</v>
      </c>
      <c r="F35" s="5">
        <v>29</v>
      </c>
      <c r="G35" s="5">
        <v>203</v>
      </c>
      <c r="H35" s="5">
        <v>232</v>
      </c>
      <c r="I35" s="5"/>
      <c r="J35" s="5"/>
      <c r="K35" s="5"/>
      <c r="L35" s="5">
        <v>232</v>
      </c>
      <c r="M35" s="5">
        <v>1006801940</v>
      </c>
    </row>
    <row r="36" spans="1:13" x14ac:dyDescent="0.25">
      <c r="A36" s="5">
        <v>31</v>
      </c>
      <c r="B36" s="5" t="s">
        <v>165</v>
      </c>
      <c r="C36" s="5" t="s">
        <v>105</v>
      </c>
      <c r="D36" s="5" t="s">
        <v>166</v>
      </c>
      <c r="E36" s="5">
        <v>47</v>
      </c>
      <c r="F36" s="5">
        <v>29</v>
      </c>
      <c r="G36" s="5">
        <v>203</v>
      </c>
      <c r="H36" s="5">
        <v>232</v>
      </c>
      <c r="I36" s="5"/>
      <c r="J36" s="5"/>
      <c r="K36" s="5"/>
      <c r="L36" s="5">
        <v>232</v>
      </c>
      <c r="M36" s="5">
        <v>1008894198</v>
      </c>
    </row>
    <row r="37" spans="1:13" x14ac:dyDescent="0.25">
      <c r="A37" s="5">
        <v>32</v>
      </c>
      <c r="B37" s="5" t="s">
        <v>167</v>
      </c>
      <c r="C37" s="5" t="s">
        <v>105</v>
      </c>
      <c r="D37" s="5" t="s">
        <v>168</v>
      </c>
      <c r="E37" s="5">
        <v>47</v>
      </c>
      <c r="F37" s="5">
        <v>29</v>
      </c>
      <c r="G37" s="5">
        <v>203</v>
      </c>
      <c r="H37" s="5">
        <v>232</v>
      </c>
      <c r="I37" s="5"/>
      <c r="J37" s="5"/>
      <c r="K37" s="5"/>
      <c r="L37" s="5">
        <v>232</v>
      </c>
      <c r="M37" s="5">
        <v>1008816855</v>
      </c>
    </row>
    <row r="38" spans="1:13" x14ac:dyDescent="0.25">
      <c r="A38" s="5">
        <v>33</v>
      </c>
      <c r="B38" s="5" t="s">
        <v>169</v>
      </c>
      <c r="C38" s="5" t="s">
        <v>105</v>
      </c>
      <c r="D38" s="5" t="s">
        <v>170</v>
      </c>
      <c r="E38" s="5">
        <v>47</v>
      </c>
      <c r="F38" s="5">
        <v>29</v>
      </c>
      <c r="G38" s="5">
        <v>203</v>
      </c>
      <c r="H38" s="5">
        <v>232</v>
      </c>
      <c r="I38" s="5"/>
      <c r="J38" s="5"/>
      <c r="K38" s="5"/>
      <c r="L38" s="5">
        <v>232</v>
      </c>
      <c r="M38" s="5">
        <v>1008816855</v>
      </c>
    </row>
    <row r="39" spans="1:13" x14ac:dyDescent="0.25">
      <c r="A39" s="5">
        <v>34</v>
      </c>
      <c r="B39" s="5" t="s">
        <v>171</v>
      </c>
      <c r="C39" s="5" t="s">
        <v>105</v>
      </c>
      <c r="D39" s="5" t="s">
        <v>172</v>
      </c>
      <c r="E39" s="5">
        <v>47</v>
      </c>
      <c r="F39" s="5">
        <v>29</v>
      </c>
      <c r="G39" s="5">
        <v>203</v>
      </c>
      <c r="H39" s="5">
        <v>232</v>
      </c>
      <c r="I39" s="5"/>
      <c r="J39" s="5"/>
      <c r="K39" s="5"/>
      <c r="L39" s="5">
        <v>232</v>
      </c>
      <c r="M39" s="5">
        <v>1013387172</v>
      </c>
    </row>
    <row r="40" spans="1:13" x14ac:dyDescent="0.25">
      <c r="A40" s="5">
        <v>35</v>
      </c>
      <c r="B40" s="5" t="s">
        <v>173</v>
      </c>
      <c r="C40" s="5" t="s">
        <v>105</v>
      </c>
      <c r="D40" s="5" t="s">
        <v>154</v>
      </c>
      <c r="E40" s="5">
        <v>47</v>
      </c>
      <c r="F40" s="5">
        <v>29</v>
      </c>
      <c r="G40" s="5">
        <v>203</v>
      </c>
      <c r="H40" s="5">
        <v>232</v>
      </c>
      <c r="I40" s="5"/>
      <c r="J40" s="5"/>
      <c r="K40" s="5"/>
      <c r="L40" s="5">
        <v>232</v>
      </c>
      <c r="M40" s="5">
        <v>1006171890</v>
      </c>
    </row>
    <row r="41" spans="1:13" x14ac:dyDescent="0.25">
      <c r="B41" t="s">
        <v>48</v>
      </c>
      <c r="F41">
        <v>1266</v>
      </c>
      <c r="G41">
        <v>8582</v>
      </c>
      <c r="H41">
        <v>9848</v>
      </c>
      <c r="J41">
        <v>160</v>
      </c>
      <c r="L41">
        <v>9688</v>
      </c>
    </row>
  </sheetData>
  <pageMargins left="0.7" right="0.7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Aziz Desku</dc:creator>
  <cp:lastModifiedBy>Grishe Gashi</cp:lastModifiedBy>
  <cp:lastPrinted>2020-01-20T08:45:56Z</cp:lastPrinted>
  <dcterms:created xsi:type="dcterms:W3CDTF">2020-01-17T14:12:37Z</dcterms:created>
  <dcterms:modified xsi:type="dcterms:W3CDTF">2020-01-20T08:47:25Z</dcterms:modified>
</cp:coreProperties>
</file>